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5A567BED-5518-45F1-A07C-D5F570FCC456}" xr6:coauthVersionLast="43" xr6:coauthVersionMax="43" xr10:uidLastSave="{00000000-0000-0000-0000-000000000000}"/>
  <bookViews>
    <workbookView xWindow="-120" yWindow="-120" windowWidth="29040" windowHeight="15840" tabRatio="500" firstSheet="10" activeTab="15" xr2:uid="{00000000-000D-0000-FFFF-FFFF00000000}"/>
  </bookViews>
  <sheets>
    <sheet name="Γ.Ν.Ε &quot;ΘΡΙΑΣΙΟ&quot; " sheetId="3" r:id="rId1"/>
    <sheet name="Γ.Ν. ΡΟΔΟΥ" sheetId="16" r:id="rId2"/>
    <sheet name="Γ.Ν.Π. &quot;ΤΖΑΝΕΙΟ&quot;" sheetId="1" r:id="rId3"/>
    <sheet name="ΚΘ-ΚΥ ΛΕΡΟΥ" sheetId="21" r:id="rId4"/>
    <sheet name="Γ.Ν. ΝΙΚΑΙΑΣ" sheetId="6" r:id="rId5"/>
    <sheet name="Γ.Ν. ΒΟΥΛΑΣ ¨ΑΣΚΛΗΠΙΕΙΟ&quot;" sheetId="20" r:id="rId6"/>
    <sheet name="Π.Γ.Ν. &quot;ΑΤΤΙΚΟΝ&quot;" sheetId="8" r:id="rId7"/>
    <sheet name="ΓΝΑ ΚΟΡΓΙΑΛΕΝΕΙΟ ΜΠΕΝΑΚΕΙΟ" sheetId="29" r:id="rId8"/>
    <sheet name="ΓΝΑ ¨ΓΕΝΝΗΜΑΤΑΣ" sheetId="36" r:id="rId9"/>
    <sheet name="ΓΝΑ ΣΙΣΜΑΝΟΓΛΕΙΟ ΑΜΑΛΙΑ ΦΛΕΜΙΓΚ" sheetId="35" r:id="rId10"/>
    <sheet name="ΓΝ ΝΕΑΣ ΙΩΝΙΑΣ" sheetId="34" r:id="rId11"/>
    <sheet name="ΓΝΑ ΕΥΑΓΓΕΛΙΣΜΟΣ" sheetId="32" r:id="rId12"/>
    <sheet name="ΓΝΑ ΙΠΠΟΚΡΑΤΕΙΟ" sheetId="31" r:id="rId13"/>
    <sheet name="ΓΝΝΘΑ ΣΩΤΗΡΙΑ" sheetId="27" r:id="rId14"/>
    <sheet name="ΓΝΑ ΛΑΪΚΟ" sheetId="26" r:id="rId15"/>
    <sheet name="ΓΝΑ ΚΑΤ" sheetId="25" r:id="rId16"/>
  </sheets>
  <definedNames>
    <definedName name="_xlnm.Print_Area" localSheetId="11">'ΓΝΑ ΕΥΑΓΓΕΛΙΣΜΟΣ'!$A$32:$P$32</definedName>
  </definedNames>
  <calcPr calcId="181029"/>
</workbook>
</file>

<file path=xl/calcChain.xml><?xml version="1.0" encoding="utf-8"?>
<calcChain xmlns="http://schemas.openxmlformats.org/spreadsheetml/2006/main">
  <c r="I10" i="27" l="1"/>
  <c r="L15" i="31"/>
  <c r="L14" i="31"/>
  <c r="L11" i="31"/>
  <c r="L12" i="31"/>
  <c r="L10" i="31"/>
  <c r="I14" i="20"/>
  <c r="I15" i="20"/>
  <c r="I16" i="20"/>
  <c r="I17" i="20"/>
  <c r="I18" i="20"/>
  <c r="I19" i="20"/>
  <c r="I20" i="20"/>
  <c r="I13" i="20"/>
  <c r="I4" i="20"/>
  <c r="I17" i="1"/>
  <c r="I18" i="1"/>
  <c r="I19" i="1"/>
  <c r="I20" i="1"/>
  <c r="I21" i="1"/>
  <c r="I16" i="1"/>
  <c r="L18" i="8" l="1"/>
  <c r="L16" i="8"/>
  <c r="J18" i="8"/>
  <c r="I17" i="8"/>
  <c r="I16" i="8"/>
  <c r="N21" i="20"/>
  <c r="N20" i="20"/>
  <c r="N19" i="20"/>
  <c r="N18" i="20"/>
  <c r="N17" i="20"/>
  <c r="N16" i="20"/>
  <c r="N14" i="20"/>
  <c r="N13" i="20"/>
  <c r="L14" i="20"/>
  <c r="L13" i="20"/>
  <c r="L17" i="20"/>
  <c r="L18" i="20"/>
  <c r="L19" i="20"/>
  <c r="L20" i="20"/>
  <c r="L21" i="20"/>
  <c r="L16" i="20"/>
  <c r="J19" i="20"/>
  <c r="F5" i="20"/>
  <c r="O5" i="20" s="1"/>
  <c r="F6" i="20"/>
  <c r="L5" i="20"/>
  <c r="J6" i="20"/>
  <c r="L6" i="20"/>
  <c r="F4" i="20"/>
  <c r="O4" i="20" s="1"/>
  <c r="N6" i="6"/>
  <c r="N5" i="6"/>
  <c r="L6" i="6"/>
  <c r="L5" i="6"/>
  <c r="I5" i="6"/>
  <c r="I6" i="6" s="1"/>
  <c r="J6" i="6" s="1"/>
  <c r="F5" i="6"/>
  <c r="O5" i="6" s="1"/>
  <c r="F6" i="6"/>
  <c r="O6" i="6" s="1"/>
  <c r="F4" i="6"/>
  <c r="J5" i="21"/>
  <c r="P5" i="21" s="1"/>
  <c r="N16" i="1"/>
  <c r="N19" i="1"/>
  <c r="N20" i="1"/>
  <c r="N21" i="1"/>
  <c r="N22" i="1"/>
  <c r="N18" i="1"/>
  <c r="L16" i="1"/>
  <c r="L19" i="1"/>
  <c r="L20" i="1"/>
  <c r="L21" i="1"/>
  <c r="L22" i="1"/>
  <c r="L18" i="1"/>
  <c r="J22" i="1"/>
  <c r="P22" i="1" s="1"/>
  <c r="F5" i="1"/>
  <c r="F4" i="1"/>
  <c r="I5" i="1"/>
  <c r="J4" i="1"/>
  <c r="L4" i="1"/>
  <c r="O4" i="1"/>
  <c r="N8" i="3"/>
  <c r="N11" i="3"/>
  <c r="N12" i="3"/>
  <c r="N10" i="3"/>
  <c r="L12" i="3"/>
  <c r="L11" i="3"/>
  <c r="L9" i="3"/>
  <c r="L8" i="3"/>
  <c r="I9" i="3"/>
  <c r="J9" i="3" s="1"/>
  <c r="I8" i="3"/>
  <c r="I12" i="3"/>
  <c r="I11" i="3"/>
  <c r="P4" i="3"/>
  <c r="N13" i="25"/>
  <c r="N14" i="25"/>
  <c r="N15" i="25"/>
  <c r="N16" i="25"/>
  <c r="N17" i="25"/>
  <c r="N18" i="25"/>
  <c r="N19" i="25"/>
  <c r="N20" i="25"/>
  <c r="N21" i="25"/>
  <c r="N22" i="25"/>
  <c r="N12" i="25"/>
  <c r="L21" i="25"/>
  <c r="L22" i="25"/>
  <c r="L20" i="25"/>
  <c r="L12" i="25"/>
  <c r="L13" i="25"/>
  <c r="L14" i="25"/>
  <c r="L15" i="25"/>
  <c r="L16" i="25"/>
  <c r="L17" i="25"/>
  <c r="L18" i="25"/>
  <c r="L11" i="25"/>
  <c r="I22" i="25"/>
  <c r="I21" i="25"/>
  <c r="I12" i="25"/>
  <c r="I13" i="25"/>
  <c r="I14" i="25"/>
  <c r="I15" i="25"/>
  <c r="I16" i="25"/>
  <c r="I17" i="25"/>
  <c r="I18" i="25"/>
  <c r="I19" i="25"/>
  <c r="I11" i="25"/>
  <c r="J11" i="25" s="1"/>
  <c r="F12" i="25"/>
  <c r="O12" i="25" s="1"/>
  <c r="F13" i="25"/>
  <c r="F14" i="25"/>
  <c r="F15" i="25"/>
  <c r="O15" i="25" s="1"/>
  <c r="F16" i="25"/>
  <c r="F17" i="25"/>
  <c r="F18" i="25"/>
  <c r="F19" i="25"/>
  <c r="O19" i="25" s="1"/>
  <c r="F20" i="25"/>
  <c r="F21" i="25"/>
  <c r="F22" i="25"/>
  <c r="F11" i="25"/>
  <c r="L6" i="25"/>
  <c r="N7" i="26"/>
  <c r="N6" i="26"/>
  <c r="N10" i="26"/>
  <c r="N11" i="26"/>
  <c r="N12" i="26"/>
  <c r="N13" i="26"/>
  <c r="N14" i="26"/>
  <c r="N15" i="26"/>
  <c r="N16" i="26"/>
  <c r="N17" i="26"/>
  <c r="N9" i="26"/>
  <c r="L17" i="26"/>
  <c r="L16" i="26"/>
  <c r="L15" i="26"/>
  <c r="L14" i="26"/>
  <c r="L7" i="26"/>
  <c r="L8" i="26"/>
  <c r="L9" i="26"/>
  <c r="L10" i="26"/>
  <c r="L11" i="26"/>
  <c r="L12" i="26"/>
  <c r="L6" i="26"/>
  <c r="I8" i="26"/>
  <c r="I7" i="26"/>
  <c r="I6" i="26"/>
  <c r="I11" i="26"/>
  <c r="J11" i="26" s="1"/>
  <c r="I12" i="26"/>
  <c r="I13" i="26"/>
  <c r="I14" i="26"/>
  <c r="I15" i="26"/>
  <c r="I16" i="26"/>
  <c r="I17" i="26"/>
  <c r="I10" i="26"/>
  <c r="F7" i="26"/>
  <c r="O7" i="26" s="1"/>
  <c r="F8" i="26"/>
  <c r="F9" i="26"/>
  <c r="F10" i="26"/>
  <c r="F11" i="26"/>
  <c r="O11" i="26" s="1"/>
  <c r="F12" i="26"/>
  <c r="F13" i="26"/>
  <c r="F14" i="26"/>
  <c r="O14" i="26" s="1"/>
  <c r="F15" i="26"/>
  <c r="G15" i="26" s="1"/>
  <c r="J15" i="26" s="1"/>
  <c r="F16" i="26"/>
  <c r="F17" i="26"/>
  <c r="F6" i="26"/>
  <c r="O6" i="26" s="1"/>
  <c r="N8" i="27"/>
  <c r="N9" i="27"/>
  <c r="N10" i="27"/>
  <c r="N11" i="27"/>
  <c r="N7" i="27"/>
  <c r="L7" i="27"/>
  <c r="L8" i="27"/>
  <c r="L9" i="27"/>
  <c r="L10" i="27"/>
  <c r="L6" i="27"/>
  <c r="J7" i="27"/>
  <c r="F7" i="27"/>
  <c r="F8" i="27"/>
  <c r="O8" i="27" s="1"/>
  <c r="F9" i="27"/>
  <c r="O9" i="27" s="1"/>
  <c r="F10" i="27"/>
  <c r="O10" i="27" s="1"/>
  <c r="F11" i="27"/>
  <c r="F6" i="27"/>
  <c r="O6" i="27" s="1"/>
  <c r="N20" i="29"/>
  <c r="N19" i="29"/>
  <c r="N18" i="29"/>
  <c r="N17" i="29"/>
  <c r="N23" i="29"/>
  <c r="N24" i="29"/>
  <c r="N25" i="29"/>
  <c r="N26" i="29"/>
  <c r="N27" i="29"/>
  <c r="N28" i="29"/>
  <c r="N29" i="29"/>
  <c r="N30" i="29"/>
  <c r="N31" i="29"/>
  <c r="N32" i="29"/>
  <c r="N22" i="29"/>
  <c r="L32" i="29"/>
  <c r="L31" i="29"/>
  <c r="L30" i="29"/>
  <c r="L29" i="29"/>
  <c r="L28" i="29"/>
  <c r="L27" i="29"/>
  <c r="L26" i="29"/>
  <c r="L18" i="29"/>
  <c r="L19" i="29"/>
  <c r="L20" i="29"/>
  <c r="L21" i="29"/>
  <c r="L22" i="29"/>
  <c r="L23" i="29"/>
  <c r="L24" i="29"/>
  <c r="L17" i="29"/>
  <c r="I32" i="29"/>
  <c r="I31" i="29"/>
  <c r="I30" i="29"/>
  <c r="I29" i="29"/>
  <c r="I18" i="29"/>
  <c r="I19" i="29"/>
  <c r="I20" i="29"/>
  <c r="J20" i="29" s="1"/>
  <c r="P20" i="29" s="1"/>
  <c r="I21" i="29"/>
  <c r="I22" i="29"/>
  <c r="I23" i="29"/>
  <c r="I24" i="29"/>
  <c r="I25" i="29"/>
  <c r="I26" i="29"/>
  <c r="I27" i="29"/>
  <c r="I17" i="29"/>
  <c r="F18" i="29"/>
  <c r="O18" i="29" s="1"/>
  <c r="N14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16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5" i="32"/>
  <c r="L16" i="32"/>
  <c r="L14" i="32"/>
  <c r="I30" i="32"/>
  <c r="I29" i="32"/>
  <c r="I28" i="32"/>
  <c r="I27" i="32"/>
  <c r="I15" i="32"/>
  <c r="J15" i="32" s="1"/>
  <c r="I16" i="32"/>
  <c r="I17" i="32"/>
  <c r="I18" i="32"/>
  <c r="I19" i="32"/>
  <c r="I20" i="32"/>
  <c r="I21" i="32"/>
  <c r="I22" i="32"/>
  <c r="I23" i="32"/>
  <c r="I24" i="32"/>
  <c r="I25" i="32"/>
  <c r="I14" i="32"/>
  <c r="F15" i="32"/>
  <c r="O15" i="32" s="1"/>
  <c r="F16" i="32"/>
  <c r="O16" i="32" s="1"/>
  <c r="F17" i="32"/>
  <c r="O17" i="32" s="1"/>
  <c r="F18" i="32"/>
  <c r="O18" i="32" s="1"/>
  <c r="F19" i="32"/>
  <c r="O19" i="32" s="1"/>
  <c r="F20" i="32"/>
  <c r="F21" i="32"/>
  <c r="F22" i="32"/>
  <c r="O22" i="32" s="1"/>
  <c r="F23" i="32"/>
  <c r="O23" i="32" s="1"/>
  <c r="F24" i="32"/>
  <c r="O24" i="32" s="1"/>
  <c r="F25" i="32"/>
  <c r="F26" i="32"/>
  <c r="O26" i="32" s="1"/>
  <c r="F27" i="32"/>
  <c r="O27" i="32" s="1"/>
  <c r="F28" i="32"/>
  <c r="F29" i="32"/>
  <c r="O29" i="32" s="1"/>
  <c r="F30" i="32"/>
  <c r="O30" i="32" s="1"/>
  <c r="F14" i="32"/>
  <c r="O14" i="32" s="1"/>
  <c r="F5" i="32"/>
  <c r="G5" i="32" s="1"/>
  <c r="J5" i="32" s="1"/>
  <c r="F6" i="32"/>
  <c r="I5" i="32"/>
  <c r="L5" i="32"/>
  <c r="I6" i="32"/>
  <c r="J6" i="32" s="1"/>
  <c r="P6" i="32" s="1"/>
  <c r="L6" i="32"/>
  <c r="N6" i="32"/>
  <c r="F7" i="32"/>
  <c r="G7" i="32" s="1"/>
  <c r="J7" i="32" s="1"/>
  <c r="L7" i="32"/>
  <c r="F4" i="32"/>
  <c r="I4" i="32"/>
  <c r="O6" i="32"/>
  <c r="O4" i="32"/>
  <c r="L6" i="35"/>
  <c r="L7" i="35"/>
  <c r="L8" i="35"/>
  <c r="L9" i="35"/>
  <c r="L10" i="35"/>
  <c r="L11" i="35"/>
  <c r="L12" i="35"/>
  <c r="L5" i="35"/>
  <c r="N7" i="35"/>
  <c r="N8" i="35"/>
  <c r="N9" i="35"/>
  <c r="N10" i="35"/>
  <c r="N11" i="35"/>
  <c r="N12" i="35"/>
  <c r="N13" i="35"/>
  <c r="N6" i="35"/>
  <c r="I5" i="35"/>
  <c r="I8" i="35"/>
  <c r="I9" i="35"/>
  <c r="I10" i="35"/>
  <c r="I11" i="35"/>
  <c r="I12" i="35"/>
  <c r="I13" i="35"/>
  <c r="I7" i="35"/>
  <c r="F6" i="35"/>
  <c r="F7" i="35"/>
  <c r="F8" i="35"/>
  <c r="F9" i="35"/>
  <c r="F10" i="35"/>
  <c r="F11" i="35"/>
  <c r="F13" i="35"/>
  <c r="F12" i="35"/>
  <c r="O12" i="35" s="1"/>
  <c r="F5" i="35"/>
  <c r="J6" i="25"/>
  <c r="P6" i="25" s="1"/>
  <c r="F5" i="25"/>
  <c r="O5" i="25" s="1"/>
  <c r="F6" i="25"/>
  <c r="O6" i="25" s="1"/>
  <c r="N9" i="16"/>
  <c r="L9" i="16"/>
  <c r="I8" i="16"/>
  <c r="J8" i="16" s="1"/>
  <c r="P8" i="16" s="1"/>
  <c r="N19" i="16"/>
  <c r="L19" i="16"/>
  <c r="I18" i="16"/>
  <c r="J18" i="16" s="1"/>
  <c r="P18" i="16" s="1"/>
  <c r="N6" i="8"/>
  <c r="N7" i="8"/>
  <c r="N8" i="8"/>
  <c r="N9" i="8"/>
  <c r="N5" i="8"/>
  <c r="L10" i="8"/>
  <c r="L6" i="8"/>
  <c r="L7" i="8"/>
  <c r="L8" i="8"/>
  <c r="L5" i="8"/>
  <c r="I6" i="8"/>
  <c r="I7" i="8"/>
  <c r="I8" i="8"/>
  <c r="I9" i="8"/>
  <c r="I5" i="8"/>
  <c r="F6" i="8"/>
  <c r="O6" i="8" s="1"/>
  <c r="F10" i="8"/>
  <c r="F7" i="8"/>
  <c r="O7" i="8" s="1"/>
  <c r="F8" i="8"/>
  <c r="O8" i="8" s="1"/>
  <c r="F9" i="8"/>
  <c r="F5" i="8"/>
  <c r="G5" i="8" s="1"/>
  <c r="N14" i="6"/>
  <c r="N11" i="6"/>
  <c r="N12" i="6"/>
  <c r="N10" i="6"/>
  <c r="L14" i="6"/>
  <c r="L11" i="6"/>
  <c r="L12" i="6"/>
  <c r="L10" i="6"/>
  <c r="I14" i="6"/>
  <c r="I11" i="6"/>
  <c r="I12" i="6"/>
  <c r="I10" i="6"/>
  <c r="F14" i="6"/>
  <c r="G14" i="6" s="1"/>
  <c r="J14" i="6" s="1"/>
  <c r="P14" i="6" s="1"/>
  <c r="F13" i="6"/>
  <c r="F11" i="6"/>
  <c r="G11" i="6" s="1"/>
  <c r="J11" i="6" s="1"/>
  <c r="P11" i="6" s="1"/>
  <c r="F12" i="6"/>
  <c r="G12" i="6" s="1"/>
  <c r="F10" i="6"/>
  <c r="G10" i="6" s="1"/>
  <c r="N34" i="1"/>
  <c r="N31" i="1"/>
  <c r="N30" i="1"/>
  <c r="N29" i="1"/>
  <c r="L34" i="1"/>
  <c r="L33" i="1"/>
  <c r="L29" i="1"/>
  <c r="L30" i="1"/>
  <c r="L31" i="1"/>
  <c r="L28" i="1"/>
  <c r="I34" i="1"/>
  <c r="I30" i="1"/>
  <c r="I31" i="1"/>
  <c r="I29" i="1"/>
  <c r="F34" i="1"/>
  <c r="O34" i="1" s="1"/>
  <c r="F32" i="1"/>
  <c r="O32" i="1" s="1"/>
  <c r="F33" i="1"/>
  <c r="F29" i="1"/>
  <c r="F30" i="1"/>
  <c r="F31" i="1"/>
  <c r="G31" i="1" s="1"/>
  <c r="F28" i="1"/>
  <c r="P9" i="1"/>
  <c r="F9" i="1"/>
  <c r="O9" i="1" s="1"/>
  <c r="L12" i="29"/>
  <c r="L11" i="29"/>
  <c r="L10" i="29"/>
  <c r="L9" i="29"/>
  <c r="L7" i="29"/>
  <c r="I9" i="29"/>
  <c r="F12" i="29"/>
  <c r="F10" i="29"/>
  <c r="O10" i="29" s="1"/>
  <c r="F11" i="29"/>
  <c r="F9" i="29"/>
  <c r="O9" i="29" s="1"/>
  <c r="F8" i="29"/>
  <c r="F7" i="29"/>
  <c r="O7" i="29" s="1"/>
  <c r="F6" i="29"/>
  <c r="N11" i="34"/>
  <c r="N10" i="34"/>
  <c r="N7" i="34"/>
  <c r="L11" i="34"/>
  <c r="L10" i="34"/>
  <c r="L8" i="34"/>
  <c r="L7" i="34"/>
  <c r="L6" i="34"/>
  <c r="I11" i="34"/>
  <c r="I10" i="34"/>
  <c r="I7" i="34"/>
  <c r="F15" i="31"/>
  <c r="F12" i="31"/>
  <c r="F14" i="31"/>
  <c r="F13" i="31"/>
  <c r="N22" i="31"/>
  <c r="L22" i="31"/>
  <c r="L20" i="31"/>
  <c r="F22" i="31"/>
  <c r="O22" i="31" s="1"/>
  <c r="F21" i="31"/>
  <c r="F20" i="31"/>
  <c r="O20" i="31" s="1"/>
  <c r="F19" i="31"/>
  <c r="N33" i="1"/>
  <c r="N28" i="1"/>
  <c r="I33" i="1"/>
  <c r="J32" i="1"/>
  <c r="P32" i="1" s="1"/>
  <c r="I28" i="1"/>
  <c r="N20" i="3"/>
  <c r="N18" i="3"/>
  <c r="L20" i="3"/>
  <c r="L18" i="3"/>
  <c r="F20" i="3"/>
  <c r="F18" i="3"/>
  <c r="O18" i="3" s="1"/>
  <c r="I20" i="3"/>
  <c r="F19" i="3"/>
  <c r="O19" i="3" s="1"/>
  <c r="I18" i="3"/>
  <c r="J18" i="3" s="1"/>
  <c r="F12" i="36"/>
  <c r="F13" i="36"/>
  <c r="F14" i="36"/>
  <c r="F15" i="36"/>
  <c r="F16" i="36"/>
  <c r="F17" i="36"/>
  <c r="O17" i="36"/>
  <c r="F18" i="36"/>
  <c r="F19" i="36"/>
  <c r="O19" i="36" s="1"/>
  <c r="F20" i="36"/>
  <c r="F21" i="36"/>
  <c r="O21" i="36" s="1"/>
  <c r="F22" i="36"/>
  <c r="F23" i="36"/>
  <c r="F24" i="36"/>
  <c r="F25" i="36"/>
  <c r="O25" i="36" s="1"/>
  <c r="F26" i="36"/>
  <c r="F27" i="36"/>
  <c r="O27" i="36" s="1"/>
  <c r="F28" i="36"/>
  <c r="F29" i="36"/>
  <c r="O29" i="36" s="1"/>
  <c r="F30" i="36"/>
  <c r="F31" i="36"/>
  <c r="F11" i="36"/>
  <c r="I12" i="36"/>
  <c r="I13" i="36"/>
  <c r="L13" i="36"/>
  <c r="N13" i="36"/>
  <c r="I14" i="36"/>
  <c r="L14" i="36"/>
  <c r="N14" i="36"/>
  <c r="I15" i="36"/>
  <c r="L15" i="36"/>
  <c r="N15" i="36"/>
  <c r="I16" i="36"/>
  <c r="L16" i="36"/>
  <c r="N16" i="36"/>
  <c r="I17" i="36"/>
  <c r="L17" i="36"/>
  <c r="N17" i="36"/>
  <c r="I18" i="36"/>
  <c r="L18" i="36"/>
  <c r="N18" i="36"/>
  <c r="I19" i="36"/>
  <c r="L19" i="36"/>
  <c r="N19" i="36"/>
  <c r="I20" i="36"/>
  <c r="L20" i="36"/>
  <c r="N20" i="36"/>
  <c r="I21" i="36"/>
  <c r="L21" i="36"/>
  <c r="N21" i="36"/>
  <c r="I22" i="36"/>
  <c r="L22" i="36"/>
  <c r="N22" i="36"/>
  <c r="I23" i="36"/>
  <c r="L23" i="36"/>
  <c r="N23" i="36"/>
  <c r="I24" i="36"/>
  <c r="L24" i="36"/>
  <c r="N24" i="36"/>
  <c r="I25" i="36"/>
  <c r="L25" i="36"/>
  <c r="N25" i="36"/>
  <c r="I26" i="36"/>
  <c r="L26" i="36"/>
  <c r="N26" i="36"/>
  <c r="L27" i="36"/>
  <c r="N27" i="36"/>
  <c r="I28" i="36"/>
  <c r="L28" i="36"/>
  <c r="N28" i="36"/>
  <c r="I29" i="36"/>
  <c r="L29" i="36"/>
  <c r="N29" i="36"/>
  <c r="I30" i="36"/>
  <c r="L30" i="36"/>
  <c r="N30" i="36"/>
  <c r="I31" i="36"/>
  <c r="J31" i="36" s="1"/>
  <c r="L31" i="36"/>
  <c r="N31" i="36"/>
  <c r="I11" i="36"/>
  <c r="L11" i="36"/>
  <c r="F5" i="36"/>
  <c r="O5" i="36" s="1"/>
  <c r="J5" i="36"/>
  <c r="P5" i="36" s="1"/>
  <c r="F11" i="31"/>
  <c r="O11" i="31" s="1"/>
  <c r="O14" i="31"/>
  <c r="F10" i="31"/>
  <c r="O10" i="31" s="1"/>
  <c r="N11" i="31"/>
  <c r="N12" i="31"/>
  <c r="N14" i="31"/>
  <c r="N15" i="31"/>
  <c r="J10" i="31"/>
  <c r="N10" i="31"/>
  <c r="J13" i="6"/>
  <c r="P13" i="6" s="1"/>
  <c r="O14" i="6"/>
  <c r="O13" i="6"/>
  <c r="O10" i="6"/>
  <c r="N20" i="31"/>
  <c r="N19" i="31"/>
  <c r="L19" i="31"/>
  <c r="I21" i="31"/>
  <c r="J21" i="31" s="1"/>
  <c r="P21" i="31" s="1"/>
  <c r="I20" i="31"/>
  <c r="I19" i="31"/>
  <c r="F11" i="34"/>
  <c r="O11" i="34" s="1"/>
  <c r="F8" i="34"/>
  <c r="F10" i="34"/>
  <c r="F9" i="34"/>
  <c r="G9" i="34" s="1"/>
  <c r="I9" i="34"/>
  <c r="N9" i="34"/>
  <c r="J8" i="34"/>
  <c r="F7" i="34"/>
  <c r="G7" i="34" s="1"/>
  <c r="F6" i="34"/>
  <c r="G6" i="34" s="1"/>
  <c r="J6" i="34" s="1"/>
  <c r="P6" i="34" s="1"/>
  <c r="I6" i="34"/>
  <c r="N6" i="34"/>
  <c r="F5" i="34"/>
  <c r="G5" i="34" s="1"/>
  <c r="I5" i="34"/>
  <c r="L5" i="34"/>
  <c r="N5" i="34"/>
  <c r="O10" i="34"/>
  <c r="O8" i="34"/>
  <c r="N12" i="29"/>
  <c r="N11" i="29"/>
  <c r="N10" i="29"/>
  <c r="N9" i="29"/>
  <c r="N8" i="29"/>
  <c r="N6" i="29"/>
  <c r="L6" i="29"/>
  <c r="I12" i="29"/>
  <c r="I11" i="29"/>
  <c r="I10" i="29"/>
  <c r="J10" i="29" s="1"/>
  <c r="I8" i="29"/>
  <c r="I6" i="29"/>
  <c r="O12" i="29"/>
  <c r="O11" i="29"/>
  <c r="O6" i="29"/>
  <c r="J10" i="8"/>
  <c r="O29" i="1"/>
  <c r="O28" i="1"/>
  <c r="P14" i="16"/>
  <c r="F14" i="16"/>
  <c r="O14" i="16"/>
  <c r="J4" i="16"/>
  <c r="P4" i="16" s="1"/>
  <c r="F4" i="16"/>
  <c r="O4" i="16"/>
  <c r="O19" i="31"/>
  <c r="J5" i="31"/>
  <c r="P5" i="31" s="1"/>
  <c r="F5" i="31"/>
  <c r="O5" i="31" s="1"/>
  <c r="F19" i="16"/>
  <c r="G19" i="16" s="1"/>
  <c r="J19" i="16" s="1"/>
  <c r="P19" i="16" s="1"/>
  <c r="F9" i="16"/>
  <c r="O9" i="16" s="1"/>
  <c r="F30" i="29"/>
  <c r="F29" i="29"/>
  <c r="F26" i="29"/>
  <c r="F25" i="29"/>
  <c r="F28" i="29"/>
  <c r="O28" i="29" s="1"/>
  <c r="F27" i="29"/>
  <c r="F24" i="29"/>
  <c r="O24" i="29" s="1"/>
  <c r="F23" i="29"/>
  <c r="F20" i="29"/>
  <c r="O20" i="29" s="1"/>
  <c r="F17" i="29"/>
  <c r="F32" i="29"/>
  <c r="O32" i="29" s="1"/>
  <c r="F31" i="29"/>
  <c r="F22" i="29"/>
  <c r="F21" i="29"/>
  <c r="F19" i="29"/>
  <c r="P3" i="25"/>
  <c r="F12" i="3"/>
  <c r="F11" i="3"/>
  <c r="O11" i="3" s="1"/>
  <c r="F10" i="3"/>
  <c r="O10" i="3" s="1"/>
  <c r="F9" i="3"/>
  <c r="O9" i="3" s="1"/>
  <c r="F8" i="3"/>
  <c r="O8" i="3" s="1"/>
  <c r="F4" i="3"/>
  <c r="O4" i="3" s="1"/>
  <c r="F18" i="16"/>
  <c r="O18" i="16" s="1"/>
  <c r="F8" i="16"/>
  <c r="O8" i="16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F6" i="21"/>
  <c r="O6" i="21" s="1"/>
  <c r="F5" i="21"/>
  <c r="O5" i="21" s="1"/>
  <c r="F21" i="20"/>
  <c r="F20" i="20"/>
  <c r="F19" i="20"/>
  <c r="O19" i="20" s="1"/>
  <c r="F18" i="20"/>
  <c r="O18" i="20" s="1"/>
  <c r="F17" i="20"/>
  <c r="F16" i="20"/>
  <c r="F15" i="20"/>
  <c r="O15" i="20" s="1"/>
  <c r="F14" i="20"/>
  <c r="O14" i="20" s="1"/>
  <c r="F13" i="20"/>
  <c r="F18" i="8"/>
  <c r="O18" i="8" s="1"/>
  <c r="F17" i="8"/>
  <c r="F16" i="8"/>
  <c r="O16" i="8" s="1"/>
  <c r="P12" i="16"/>
  <c r="P2" i="16"/>
  <c r="P2" i="6"/>
  <c r="P2" i="3"/>
  <c r="P2" i="1"/>
  <c r="J12" i="31"/>
  <c r="G12" i="25" l="1"/>
  <c r="J12" i="25" s="1"/>
  <c r="P11" i="25"/>
  <c r="G25" i="32"/>
  <c r="J25" i="32" s="1"/>
  <c r="P25" i="32" s="1"/>
  <c r="G21" i="32"/>
  <c r="J21" i="32" s="1"/>
  <c r="P21" i="32" s="1"/>
  <c r="P5" i="32"/>
  <c r="G28" i="32"/>
  <c r="J28" i="32" s="1"/>
  <c r="P28" i="32" s="1"/>
  <c r="G20" i="32"/>
  <c r="J20" i="32" s="1"/>
  <c r="P20" i="32" s="1"/>
  <c r="J7" i="34"/>
  <c r="P7" i="34" s="1"/>
  <c r="G8" i="29"/>
  <c r="G12" i="29"/>
  <c r="P19" i="20"/>
  <c r="G6" i="21"/>
  <c r="J6" i="21" s="1"/>
  <c r="P6" i="21" s="1"/>
  <c r="J31" i="1"/>
  <c r="G5" i="1"/>
  <c r="G9" i="16"/>
  <c r="J9" i="16" s="1"/>
  <c r="P9" i="16" s="1"/>
  <c r="O19" i="16"/>
  <c r="P12" i="25"/>
  <c r="G22" i="25"/>
  <c r="J22" i="25" s="1"/>
  <c r="P22" i="25" s="1"/>
  <c r="G18" i="25"/>
  <c r="J18" i="25" s="1"/>
  <c r="P18" i="25" s="1"/>
  <c r="G14" i="25"/>
  <c r="J14" i="25" s="1"/>
  <c r="P14" i="25" s="1"/>
  <c r="O11" i="25"/>
  <c r="G19" i="25"/>
  <c r="J19" i="25" s="1"/>
  <c r="P19" i="25" s="1"/>
  <c r="G21" i="25"/>
  <c r="J21" i="25" s="1"/>
  <c r="P21" i="25" s="1"/>
  <c r="G17" i="25"/>
  <c r="J17" i="25" s="1"/>
  <c r="P17" i="25" s="1"/>
  <c r="G13" i="25"/>
  <c r="J13" i="25" s="1"/>
  <c r="P13" i="25" s="1"/>
  <c r="G15" i="25"/>
  <c r="J15" i="25" s="1"/>
  <c r="P15" i="25" s="1"/>
  <c r="G20" i="25"/>
  <c r="J20" i="25" s="1"/>
  <c r="P20" i="25" s="1"/>
  <c r="G16" i="25"/>
  <c r="J16" i="25" s="1"/>
  <c r="P16" i="25" s="1"/>
  <c r="O22" i="25"/>
  <c r="O18" i="25"/>
  <c r="O14" i="25"/>
  <c r="O21" i="25"/>
  <c r="O17" i="25"/>
  <c r="O13" i="25"/>
  <c r="G5" i="25"/>
  <c r="J5" i="25" s="1"/>
  <c r="P5" i="25" s="1"/>
  <c r="O20" i="25"/>
  <c r="O16" i="25"/>
  <c r="G17" i="26"/>
  <c r="J17" i="26" s="1"/>
  <c r="P17" i="26" s="1"/>
  <c r="G13" i="26"/>
  <c r="J13" i="26" s="1"/>
  <c r="P13" i="26" s="1"/>
  <c r="G9" i="26"/>
  <c r="J9" i="26" s="1"/>
  <c r="P9" i="26" s="1"/>
  <c r="G7" i="26"/>
  <c r="J7" i="26" s="1"/>
  <c r="P7" i="26" s="1"/>
  <c r="G16" i="26"/>
  <c r="J16" i="26" s="1"/>
  <c r="P16" i="26" s="1"/>
  <c r="G12" i="26"/>
  <c r="J12" i="26" s="1"/>
  <c r="P12" i="26" s="1"/>
  <c r="G8" i="26"/>
  <c r="J8" i="26" s="1"/>
  <c r="P8" i="26" s="1"/>
  <c r="G6" i="26"/>
  <c r="J6" i="26" s="1"/>
  <c r="P6" i="26" s="1"/>
  <c r="O13" i="26"/>
  <c r="P15" i="26"/>
  <c r="P11" i="26"/>
  <c r="O9" i="26"/>
  <c r="O17" i="26"/>
  <c r="G10" i="26"/>
  <c r="J10" i="26" s="1"/>
  <c r="P10" i="26" s="1"/>
  <c r="O16" i="26"/>
  <c r="O12" i="26"/>
  <c r="O8" i="26"/>
  <c r="O15" i="26"/>
  <c r="G14" i="26"/>
  <c r="J14" i="26" s="1"/>
  <c r="P14" i="26" s="1"/>
  <c r="O10" i="26"/>
  <c r="P7" i="27"/>
  <c r="O11" i="27"/>
  <c r="G11" i="27"/>
  <c r="J11" i="27" s="1"/>
  <c r="P11" i="27" s="1"/>
  <c r="O7" i="27"/>
  <c r="G6" i="27"/>
  <c r="J6" i="27" s="1"/>
  <c r="P6" i="27" s="1"/>
  <c r="G8" i="27"/>
  <c r="J8" i="27" s="1"/>
  <c r="P8" i="27" s="1"/>
  <c r="G10" i="27"/>
  <c r="J10" i="27" s="1"/>
  <c r="P10" i="27" s="1"/>
  <c r="G9" i="27"/>
  <c r="J9" i="27" s="1"/>
  <c r="P9" i="27" s="1"/>
  <c r="G11" i="31"/>
  <c r="J11" i="31" s="1"/>
  <c r="P11" i="31" s="1"/>
  <c r="G15" i="31"/>
  <c r="J15" i="31" s="1"/>
  <c r="O12" i="31"/>
  <c r="G13" i="31"/>
  <c r="J13" i="31" s="1"/>
  <c r="P13" i="31" s="1"/>
  <c r="G14" i="31"/>
  <c r="J14" i="31" s="1"/>
  <c r="P14" i="31" s="1"/>
  <c r="P10" i="31"/>
  <c r="P12" i="31"/>
  <c r="G22" i="31"/>
  <c r="J22" i="31" s="1"/>
  <c r="P22" i="31" s="1"/>
  <c r="P15" i="31"/>
  <c r="O15" i="31"/>
  <c r="O13" i="31"/>
  <c r="O21" i="31"/>
  <c r="G19" i="31"/>
  <c r="J19" i="31" s="1"/>
  <c r="P19" i="31" s="1"/>
  <c r="G20" i="31"/>
  <c r="J20" i="31" s="1"/>
  <c r="P20" i="31" s="1"/>
  <c r="P7" i="32"/>
  <c r="G17" i="32"/>
  <c r="J17" i="32" s="1"/>
  <c r="P17" i="32" s="1"/>
  <c r="P15" i="32"/>
  <c r="O25" i="32"/>
  <c r="G4" i="32"/>
  <c r="J4" i="32" s="1"/>
  <c r="P4" i="32" s="1"/>
  <c r="G29" i="32"/>
  <c r="J29" i="32" s="1"/>
  <c r="P29" i="32" s="1"/>
  <c r="O7" i="32"/>
  <c r="O21" i="32"/>
  <c r="G24" i="32"/>
  <c r="J24" i="32" s="1"/>
  <c r="P24" i="32" s="1"/>
  <c r="O5" i="32"/>
  <c r="G16" i="32"/>
  <c r="J16" i="32" s="1"/>
  <c r="P16" i="32" s="1"/>
  <c r="G27" i="32"/>
  <c r="J27" i="32" s="1"/>
  <c r="P27" i="32" s="1"/>
  <c r="G23" i="32"/>
  <c r="J23" i="32" s="1"/>
  <c r="P23" i="32" s="1"/>
  <c r="G19" i="32"/>
  <c r="J19" i="32" s="1"/>
  <c r="P19" i="32" s="1"/>
  <c r="O28" i="32"/>
  <c r="O20" i="32"/>
  <c r="G14" i="32"/>
  <c r="J14" i="32" s="1"/>
  <c r="P14" i="32" s="1"/>
  <c r="G30" i="32"/>
  <c r="J30" i="32" s="1"/>
  <c r="P30" i="32" s="1"/>
  <c r="G26" i="32"/>
  <c r="J26" i="32" s="1"/>
  <c r="P26" i="32" s="1"/>
  <c r="G22" i="32"/>
  <c r="J22" i="32" s="1"/>
  <c r="P22" i="32" s="1"/>
  <c r="G18" i="32"/>
  <c r="J18" i="32" s="1"/>
  <c r="P18" i="32" s="1"/>
  <c r="J5" i="34"/>
  <c r="P5" i="34" s="1"/>
  <c r="J9" i="34"/>
  <c r="P9" i="34" s="1"/>
  <c r="O6" i="34"/>
  <c r="P8" i="34"/>
  <c r="G10" i="34"/>
  <c r="J10" i="34" s="1"/>
  <c r="P10" i="34" s="1"/>
  <c r="O9" i="34"/>
  <c r="O5" i="34"/>
  <c r="G11" i="34"/>
  <c r="J11" i="34" s="1"/>
  <c r="P11" i="34" s="1"/>
  <c r="O7" i="34"/>
  <c r="G13" i="35"/>
  <c r="O11" i="35"/>
  <c r="G11" i="35"/>
  <c r="O7" i="35"/>
  <c r="G7" i="35"/>
  <c r="O5" i="35"/>
  <c r="G5" i="35"/>
  <c r="J5" i="35" s="1"/>
  <c r="P5" i="35" s="1"/>
  <c r="O10" i="35"/>
  <c r="G10" i="35"/>
  <c r="O6" i="35"/>
  <c r="G6" i="35"/>
  <c r="J6" i="35" s="1"/>
  <c r="P6" i="35" s="1"/>
  <c r="G8" i="35"/>
  <c r="J8" i="35" s="1"/>
  <c r="P8" i="35" s="1"/>
  <c r="O9" i="35"/>
  <c r="G9" i="35"/>
  <c r="O8" i="35"/>
  <c r="J13" i="35"/>
  <c r="P13" i="35" s="1"/>
  <c r="J10" i="35"/>
  <c r="P10" i="35" s="1"/>
  <c r="J11" i="35"/>
  <c r="P11" i="35" s="1"/>
  <c r="J9" i="35"/>
  <c r="P9" i="35" s="1"/>
  <c r="J7" i="35"/>
  <c r="P7" i="35" s="1"/>
  <c r="J12" i="35"/>
  <c r="P12" i="35" s="1"/>
  <c r="O13" i="35"/>
  <c r="G28" i="36"/>
  <c r="J28" i="36" s="1"/>
  <c r="P28" i="36" s="1"/>
  <c r="G23" i="36"/>
  <c r="J23" i="36" s="1"/>
  <c r="P23" i="36" s="1"/>
  <c r="G15" i="36"/>
  <c r="G30" i="36"/>
  <c r="J30" i="36" s="1"/>
  <c r="P30" i="36" s="1"/>
  <c r="G25" i="36"/>
  <c r="J25" i="36" s="1"/>
  <c r="O22" i="36"/>
  <c r="G22" i="36"/>
  <c r="J22" i="36" s="1"/>
  <c r="G17" i="36"/>
  <c r="J17" i="36" s="1"/>
  <c r="P17" i="36" s="1"/>
  <c r="O14" i="36"/>
  <c r="G14" i="36"/>
  <c r="J14" i="36" s="1"/>
  <c r="P14" i="36" s="1"/>
  <c r="G27" i="36"/>
  <c r="J27" i="36" s="1"/>
  <c r="P27" i="36" s="1"/>
  <c r="G24" i="36"/>
  <c r="J24" i="36" s="1"/>
  <c r="P24" i="36" s="1"/>
  <c r="G19" i="36"/>
  <c r="G16" i="36"/>
  <c r="J16" i="36" s="1"/>
  <c r="P16" i="36" s="1"/>
  <c r="O13" i="36"/>
  <c r="G13" i="36"/>
  <c r="J13" i="36" s="1"/>
  <c r="P13" i="36" s="1"/>
  <c r="G20" i="36"/>
  <c r="G11" i="36"/>
  <c r="J11" i="36" s="1"/>
  <c r="P11" i="36" s="1"/>
  <c r="G29" i="36"/>
  <c r="J29" i="36" s="1"/>
  <c r="P29" i="36" s="1"/>
  <c r="G26" i="36"/>
  <c r="O23" i="36"/>
  <c r="G21" i="36"/>
  <c r="G18" i="36"/>
  <c r="O15" i="36"/>
  <c r="G12" i="36"/>
  <c r="O31" i="36"/>
  <c r="O11" i="36"/>
  <c r="O30" i="36"/>
  <c r="O28" i="36"/>
  <c r="O26" i="36"/>
  <c r="O24" i="36"/>
  <c r="O20" i="36"/>
  <c r="O18" i="36"/>
  <c r="O16" i="36"/>
  <c r="O12" i="36"/>
  <c r="J26" i="36"/>
  <c r="J20" i="36"/>
  <c r="P20" i="36" s="1"/>
  <c r="J18" i="36"/>
  <c r="P18" i="36" s="1"/>
  <c r="J15" i="36"/>
  <c r="P15" i="36" s="1"/>
  <c r="P25" i="36"/>
  <c r="J21" i="36"/>
  <c r="P21" i="36" s="1"/>
  <c r="P31" i="36"/>
  <c r="J19" i="36"/>
  <c r="P19" i="36" s="1"/>
  <c r="P22" i="36"/>
  <c r="P26" i="36"/>
  <c r="J12" i="36"/>
  <c r="P12" i="36" s="1"/>
  <c r="G9" i="29"/>
  <c r="J9" i="29" s="1"/>
  <c r="G6" i="29"/>
  <c r="J6" i="29" s="1"/>
  <c r="P6" i="29" s="1"/>
  <c r="G11" i="29"/>
  <c r="J11" i="29" s="1"/>
  <c r="P11" i="29" s="1"/>
  <c r="G7" i="29"/>
  <c r="J7" i="29" s="1"/>
  <c r="P7" i="29" s="1"/>
  <c r="J8" i="29"/>
  <c r="P8" i="29" s="1"/>
  <c r="O8" i="29"/>
  <c r="P10" i="29"/>
  <c r="G28" i="29"/>
  <c r="J28" i="29" s="1"/>
  <c r="P28" i="29" s="1"/>
  <c r="O19" i="29"/>
  <c r="G19" i="29"/>
  <c r="J19" i="29" s="1"/>
  <c r="P19" i="29" s="1"/>
  <c r="O26" i="29"/>
  <c r="G26" i="29"/>
  <c r="J26" i="29" s="1"/>
  <c r="P26" i="29" s="1"/>
  <c r="G24" i="29"/>
  <c r="J24" i="29" s="1"/>
  <c r="P24" i="29" s="1"/>
  <c r="O21" i="29"/>
  <c r="G21" i="29"/>
  <c r="J21" i="29" s="1"/>
  <c r="P21" i="29" s="1"/>
  <c r="O17" i="29"/>
  <c r="G17" i="29"/>
  <c r="J17" i="29" s="1"/>
  <c r="P17" i="29" s="1"/>
  <c r="O27" i="29"/>
  <c r="G27" i="29"/>
  <c r="J27" i="29" s="1"/>
  <c r="P27" i="29" s="1"/>
  <c r="O29" i="29"/>
  <c r="G29" i="29"/>
  <c r="J29" i="29" s="1"/>
  <c r="P29" i="29" s="1"/>
  <c r="J12" i="29"/>
  <c r="P12" i="29" s="1"/>
  <c r="G18" i="29"/>
  <c r="J18" i="29" s="1"/>
  <c r="P18" i="29" s="1"/>
  <c r="P9" i="29"/>
  <c r="G32" i="29"/>
  <c r="J32" i="29" s="1"/>
  <c r="P32" i="29" s="1"/>
  <c r="O22" i="29"/>
  <c r="G22" i="29"/>
  <c r="J22" i="29" s="1"/>
  <c r="P22" i="29" s="1"/>
  <c r="O30" i="29"/>
  <c r="G30" i="29"/>
  <c r="J30" i="29" s="1"/>
  <c r="P30" i="29" s="1"/>
  <c r="O31" i="29"/>
  <c r="G31" i="29"/>
  <c r="J31" i="29" s="1"/>
  <c r="P31" i="29" s="1"/>
  <c r="O23" i="29"/>
  <c r="G23" i="29"/>
  <c r="J23" i="29" s="1"/>
  <c r="P23" i="29" s="1"/>
  <c r="O25" i="29"/>
  <c r="G25" i="29"/>
  <c r="J25" i="29" s="1"/>
  <c r="P25" i="29" s="1"/>
  <c r="P18" i="8"/>
  <c r="G17" i="8"/>
  <c r="J17" i="8" s="1"/>
  <c r="P17" i="8" s="1"/>
  <c r="G9" i="8"/>
  <c r="J9" i="8" s="1"/>
  <c r="P9" i="8" s="1"/>
  <c r="G7" i="8"/>
  <c r="J7" i="8" s="1"/>
  <c r="P7" i="8" s="1"/>
  <c r="J5" i="8"/>
  <c r="O9" i="8"/>
  <c r="P10" i="8"/>
  <c r="G8" i="8"/>
  <c r="J8" i="8" s="1"/>
  <c r="P8" i="8" s="1"/>
  <c r="P5" i="8"/>
  <c r="G6" i="8"/>
  <c r="J6" i="8" s="1"/>
  <c r="P6" i="8" s="1"/>
  <c r="O5" i="8"/>
  <c r="O17" i="8"/>
  <c r="O10" i="8"/>
  <c r="G16" i="8"/>
  <c r="J16" i="8" s="1"/>
  <c r="P16" i="8" s="1"/>
  <c r="G4" i="20"/>
  <c r="J4" i="20" s="1"/>
  <c r="P4" i="20" s="1"/>
  <c r="P6" i="20"/>
  <c r="G13" i="20"/>
  <c r="J13" i="20" s="1"/>
  <c r="P13" i="20" s="1"/>
  <c r="O6" i="20"/>
  <c r="G5" i="20"/>
  <c r="J5" i="20" s="1"/>
  <c r="P5" i="20" s="1"/>
  <c r="G18" i="20"/>
  <c r="J18" i="20" s="1"/>
  <c r="P18" i="20" s="1"/>
  <c r="G14" i="20"/>
  <c r="J14" i="20" s="1"/>
  <c r="P14" i="20" s="1"/>
  <c r="O13" i="20"/>
  <c r="G20" i="20"/>
  <c r="J20" i="20" s="1"/>
  <c r="P20" i="20" s="1"/>
  <c r="O20" i="20"/>
  <c r="O17" i="20"/>
  <c r="G17" i="20"/>
  <c r="J17" i="20" s="1"/>
  <c r="P17" i="20" s="1"/>
  <c r="O16" i="20"/>
  <c r="G16" i="20"/>
  <c r="J16" i="20" s="1"/>
  <c r="P16" i="20" s="1"/>
  <c r="O21" i="20"/>
  <c r="G21" i="20"/>
  <c r="J21" i="20" s="1"/>
  <c r="P21" i="20" s="1"/>
  <c r="G15" i="20"/>
  <c r="J15" i="20" s="1"/>
  <c r="P15" i="20" s="1"/>
  <c r="O12" i="6"/>
  <c r="J12" i="6"/>
  <c r="P12" i="6" s="1"/>
  <c r="J10" i="6"/>
  <c r="P10" i="6" s="1"/>
  <c r="O11" i="6"/>
  <c r="P6" i="6"/>
  <c r="G4" i="6"/>
  <c r="J4" i="6" s="1"/>
  <c r="P4" i="6" s="1"/>
  <c r="O4" i="6"/>
  <c r="G5" i="6"/>
  <c r="J5" i="6" s="1"/>
  <c r="P5" i="6" s="1"/>
  <c r="O31" i="1"/>
  <c r="G30" i="1"/>
  <c r="J30" i="1" s="1"/>
  <c r="P30" i="1" s="1"/>
  <c r="G28" i="1"/>
  <c r="J28" i="1" s="1"/>
  <c r="P28" i="1" s="1"/>
  <c r="G29" i="1"/>
  <c r="J29" i="1" s="1"/>
  <c r="P29" i="1" s="1"/>
  <c r="J5" i="1"/>
  <c r="P5" i="1" s="1"/>
  <c r="G33" i="1"/>
  <c r="J33" i="1" s="1"/>
  <c r="P33" i="1" s="1"/>
  <c r="P4" i="1"/>
  <c r="G16" i="1"/>
  <c r="J16" i="1" s="1"/>
  <c r="P16" i="1" s="1"/>
  <c r="O33" i="1"/>
  <c r="G34" i="1"/>
  <c r="J34" i="1" s="1"/>
  <c r="P34" i="1" s="1"/>
  <c r="O5" i="1"/>
  <c r="O30" i="1"/>
  <c r="P31" i="1"/>
  <c r="G21" i="1"/>
  <c r="J21" i="1" s="1"/>
  <c r="P21" i="1" s="1"/>
  <c r="G17" i="1"/>
  <c r="J17" i="1" s="1"/>
  <c r="P17" i="1" s="1"/>
  <c r="G20" i="1"/>
  <c r="J20" i="1" s="1"/>
  <c r="P20" i="1" s="1"/>
  <c r="G19" i="1"/>
  <c r="J19" i="1" s="1"/>
  <c r="P19" i="1" s="1"/>
  <c r="O16" i="1"/>
  <c r="G18" i="1"/>
  <c r="J18" i="1" s="1"/>
  <c r="P18" i="1" s="1"/>
  <c r="P18" i="3"/>
  <c r="G20" i="3"/>
  <c r="J20" i="3" s="1"/>
  <c r="P20" i="3" s="1"/>
  <c r="G19" i="3"/>
  <c r="J19" i="3" s="1"/>
  <c r="P19" i="3" s="1"/>
  <c r="P9" i="3"/>
  <c r="G12" i="3"/>
  <c r="J12" i="3" s="1"/>
  <c r="P12" i="3" s="1"/>
  <c r="O12" i="3"/>
  <c r="G11" i="3"/>
  <c r="J11" i="3" s="1"/>
  <c r="P11" i="3" s="1"/>
  <c r="G8" i="3"/>
  <c r="J8" i="3" s="1"/>
  <c r="P8" i="3" s="1"/>
  <c r="O20" i="3"/>
  <c r="G10" i="3"/>
  <c r="J10" i="3" s="1"/>
  <c r="P10" i="3" s="1"/>
</calcChain>
</file>

<file path=xl/sharedStrings.xml><?xml version="1.0" encoding="utf-8"?>
<sst xmlns="http://schemas.openxmlformats.org/spreadsheetml/2006/main" count="1421" uniqueCount="208">
  <si>
    <t>ΑΗ015585</t>
  </si>
  <si>
    <t>66/1821</t>
  </si>
  <si>
    <t>ΑΖ530720</t>
  </si>
  <si>
    <t>66/1003</t>
  </si>
  <si>
    <t>1.25.1 ΕΠΙΜΕΛΗΤΗ Α΄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</si>
  <si>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ΕΠ.Α' ΧΕΙΡΟΥΡΓΙΚΗΣ</t>
  </si>
  <si>
    <t>ΑΕ981758</t>
  </si>
  <si>
    <t>66/424</t>
  </si>
  <si>
    <t>1.27.1 ΕΠΙΜΕΛΗΤΗ Β ΧΕΙΡΟΥΡΓΙΚΗΣ  με αποδεδειγμένη εμπειρία και γνώση στην επείγουσα ιατρική ή εξειδίκευση στη Μ.Ε.Θ. (για το ΤΕΠ)                                            (4) ΘΕΣΕΙΣ</t>
  </si>
  <si>
    <t>ΕΠ. Α' ΧΕΙΡΟΥΡΓΙΚΗΣ</t>
  </si>
  <si>
    <t>Ρ669099</t>
  </si>
  <si>
    <t>66/1547</t>
  </si>
  <si>
    <t>816513</t>
  </si>
  <si>
    <t>ΑΖ560557</t>
  </si>
  <si>
    <t>66/935</t>
  </si>
  <si>
    <t>1.32.1 ΕΠΙΜΕΛΗΤΗ Α΄ ΧΕΙΡΟΥΡΓΙΚΗΣ  με αποδεδειγμένη εμπειρία και γνώση στην επείγουσα ιατρική ή εξειδίκευση στη Μ.Ε.Θ. (για το Τ.Ε.Π.)-                                        1 ΘΕΣΗ</t>
  </si>
  <si>
    <t>ΑΜ637357</t>
  </si>
  <si>
    <t>66/1515</t>
  </si>
  <si>
    <t>1.36.1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</si>
  <si>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1.38.1 ΕΠΙΜΕΛΗΤΗ Β΄ ΓΕΝΙΚΗΣ 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</si>
  <si>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32/1292</t>
  </si>
  <si>
    <t>1.50.1 ΕΠΙΜΕΛΗΤΗ Β΄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στη Μ.Ε.Θ. (για το Τ.Ε.Π.) -                                   (1) ΘΕΣΗ</t>
  </si>
  <si>
    <t>1.52.1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</si>
  <si>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>1.63.1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</si>
  <si>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Π725722</t>
  </si>
  <si>
    <t>1.69.1 ΕΠΙΜΕΛΗΤΗ Β΄ ΧΕΙΡΟΥΡΓΙΚΗΣ  με αποδεδειγμένη εμπειρία και γνώση στην επείγουσα ιατρική και εξειδίκευση στη ΜΕΘ  (για το Τ.Ε.Π.) -                                        (2) ΘΕΣΕΙΣ</t>
  </si>
  <si>
    <t>1.74.1  ΕΠΙΜΕΛΗΤΗ Α΄ ΧΕΙΡΟΥΡΓΙΚΗΣ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</si>
  <si>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1.76. 1 ΕΠΙΜΕΛΗΤΗ Β΄ ΧΕΙΡΟΥΡΓΙΚΗΣ  με αποδεδειγμένη εμπειρία και γνώση στην επείγουσα ιατρική ή εξειδίκευση στη Μ.Ε.Θ. (για το Τ.Ε.Π.)-                                        (2) ΘΕΣΕΙΣ</t>
  </si>
  <si>
    <t>ΑΖ541857</t>
  </si>
  <si>
    <t>66/1156</t>
  </si>
  <si>
    <t>2.26.1 ΕΠΙΜΕΛΗΤΗ Α΄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                                                                                                                                             (1) ΘΕΣΗ</t>
  </si>
  <si>
    <t>2.29.1 ΕΠΙΜΕΛΗΤΗ Β΄ 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</si>
  <si>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2.33.1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                                                                                                    (1) ΘΕΣΗ</t>
  </si>
  <si>
    <t>2.64.1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                                                                                        (2) ΘΕΣΕΙΣ</t>
  </si>
  <si>
    <t>2.67.1 ΕΠΙΜΕΛΗΤΗ Α΄  ΧΕΙΡΟΥΡΓΙΚΗΣ  με αποδεδειγμένη εμπειρία και γνώση στην επείγουσα ιατρική ή εξειδίκευση στη Μ.Ε.Θ. (για το Τ.Ε.Π.)-                                        (1)  ΘΕΣΗ</t>
  </si>
  <si>
    <t>2.72.1 ΕΠΙΜΕΛΗΤΗ Β΄  ΧΕΙΡΟΥΡΓΙΚΗΣ  με αποδεδειγμένη εμπειρία και γνώση στην επείγουσα ιατρκή ή εξειδίκευση  στη Μ.Ε.Θ. (για το Τ.Ε.Π.)                                             (1) ΘΕΣΗ</t>
  </si>
  <si>
    <t>A/A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</si>
  <si>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</si>
  <si>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</si>
  <si>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</si>
  <si>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</si>
  <si>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</si>
  <si>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</si>
  <si>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</si>
  <si>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</si>
  <si>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</si>
  <si>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</si>
  <si>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</si>
  <si>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</si>
  <si>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</si>
  <si>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</si>
  <si>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</si>
  <si>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ΑΘΡΟΙΣΜΑ ΜΕΤΑ ΤΗΝ ΑΝΑΓΩΓΗ</t>
  </si>
  <si>
    <t>ΜΟΡΙΟΔΟΤΗΣΗ ΜΕΤΑ ΥΗΝ ΑΝΑΓΩΓΗ ΣΤΑ 300</t>
  </si>
  <si>
    <t>ΠΡΙΝ ΤΗΝ ΑΝΑΓΩΓΗ ΤΩΝ 200</t>
  </si>
  <si>
    <t>ΜΕΤΑ ΤΗΝ ΑΝΑΓΩΓΗ ΤΩΝ 200</t>
  </si>
  <si>
    <t>ΠΡΙΝ ΤΗΝ ΑΝΑΓΩΓΗ ΤΩΝ 300</t>
  </si>
  <si>
    <t>ΑΡΙΘΜΟΣ ΠΡΩΤΟΚΟΛΛΟΥ ΑΙΤΗΣΗΣ</t>
  </si>
  <si>
    <t>Α/Α</t>
  </si>
  <si>
    <t>2.3.1 ΕΠΙΜΕΛΗΤΗ Β΄ ΧΕΙΡΟΥΡΓΙΚΗΣ με αποδεδειγμένη εμπειρία και γνώση στην επείγουσα ιατρική ή εξειδίκευση στη Μ.Ε.Θ. (για το Τ.Ε.Π.)                                          (2) ΘΕΣΕΙΣ</t>
  </si>
  <si>
    <t>2.58.1 ΕΠΙΜΕΛΗΤΗ Β΄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</si>
  <si>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2.43.1 ΕΠΙΜΕΛΗΤΗ Β΄  ΧΕΙΡΟΥΡΓΙΚΗΣ  με αποδεδειγμένη εμπειρία και γνώση στην επείγουσα ιατρική   ή                    εξειδίκευση στη Μ.Ε.Θ. (για το ΤΕΠ)                                            (1) ΘΕΣΗ</t>
  </si>
  <si>
    <t>2.89.1 ΕΠΙΜΕΛΗΤΗ Β΄  ΓΕΝΙΚΗΣ ΙΑΤΡΙΚΗΣ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(για το Τ.Ε.Π.)                                                                          (2) ΘΕΣΕΙΣ</t>
  </si>
  <si>
    <t>2.92.1 ΕΠΙΜΕΛΗΤΗ Β΄  ΧΕΙΡΟΥΡΓΙΚΗΣ με αποδεδειγμένη εμπειρία και γνώση στην επείγουσα ιατρική ή εξειδίκευση στη Μ.Ε.Θ. (για το Τ.Ε.Π.) -                                   (1) ΘΕΣΗ</t>
  </si>
  <si>
    <t>2.2.1 ΕΠΙΜΕΛΗΤΗ Α΄ 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</si>
  <si>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2.7.1 ΕΠΙΜΕΛΗΤΗ Β΄  ΓΕΝΙΚΗΣ ΙΑΤΡΙΚΗΣ  με αποδεδειγμένη εμπειρία και γνώση στην επείγουσα ιατρική, διάσωση, προνοσοκομειακή περίθαλψη και διαχείριση  - διοιίκηση - συντονισμό του έργου της εφημερίας  (για το Τ.Ε.Π.)                                       (1) ΘΕΣΗ</t>
  </si>
  <si>
    <t>2.17.1 - 2.17.2  ΕΠΙΜΕΛΗΤΗ Α΄ 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                  (1) ΘΕΣΗ</t>
  </si>
  <si>
    <t>2.19.1 - 2.19.2  ΕΠΙΜΕΛΗΤΗ Β΄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(1) ΘΕΣΗ</t>
  </si>
  <si>
    <t>2.20.1 - 2.20.2  ΕΠΙΜΕΛΗΤΗ Β΄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(1 ) ΘΕΣΗ</t>
  </si>
  <si>
    <t>2.18.1 - 2.18 2  ΕΠΙΜΕΛΗΤΗ Α΄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(1) ΘΕΣΗ</t>
  </si>
  <si>
    <t>2.25.1  ΕΠΙΜΕΛΗΤΗ Α΄ 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</si>
  <si>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ΑΗ639148</t>
  </si>
  <si>
    <t>66/806</t>
  </si>
  <si>
    <t>66/1213</t>
  </si>
  <si>
    <t>ΑΕ141692</t>
  </si>
  <si>
    <t>66/1567</t>
  </si>
  <si>
    <t>66/693</t>
  </si>
  <si>
    <t>66/47</t>
  </si>
  <si>
    <t>ΑΚ130757</t>
  </si>
  <si>
    <t>ΑΕ103485</t>
  </si>
  <si>
    <t>ΑΕ102885</t>
  </si>
  <si>
    <t>39/854</t>
  </si>
  <si>
    <t>39/843</t>
  </si>
  <si>
    <t>39/77</t>
  </si>
  <si>
    <t>ΑΕ549398</t>
  </si>
  <si>
    <t>ΑΝ545253</t>
  </si>
  <si>
    <t>ΑΙ599910</t>
  </si>
  <si>
    <t>39/911</t>
  </si>
  <si>
    <t>ΑΙ430645</t>
  </si>
  <si>
    <t>66/838</t>
  </si>
  <si>
    <t>ΑΑ063791</t>
  </si>
  <si>
    <t>66/258</t>
  </si>
  <si>
    <t>ΑΜ230478</t>
  </si>
  <si>
    <t>66/366</t>
  </si>
  <si>
    <t>Ρ773904</t>
  </si>
  <si>
    <t>39/319</t>
  </si>
  <si>
    <t>ΑΙ507620</t>
  </si>
  <si>
    <t>66/801</t>
  </si>
  <si>
    <t>ΑΚ123997</t>
  </si>
  <si>
    <t>66/694</t>
  </si>
  <si>
    <t>ΑΜ301165</t>
  </si>
  <si>
    <t>66/180</t>
  </si>
  <si>
    <t>Χ920213</t>
  </si>
  <si>
    <t>39/308</t>
  </si>
  <si>
    <t>ΑΕ055912</t>
  </si>
  <si>
    <t>39/636</t>
  </si>
  <si>
    <t>ΑΕ942099</t>
  </si>
  <si>
    <t>39/1292</t>
  </si>
  <si>
    <t>ΑΒ323150</t>
  </si>
  <si>
    <t>66/388</t>
  </si>
  <si>
    <t>ΑΗ459608</t>
  </si>
  <si>
    <t>66/1669</t>
  </si>
  <si>
    <t>ΑΒ712879</t>
  </si>
  <si>
    <t>66/1086</t>
  </si>
  <si>
    <t>ΑΒ318514</t>
  </si>
  <si>
    <t>39/503</t>
  </si>
  <si>
    <t>ΑΜ620188</t>
  </si>
  <si>
    <t>66/1130</t>
  </si>
  <si>
    <t>ΑΖ034821</t>
  </si>
  <si>
    <t>66/1651</t>
  </si>
  <si>
    <t>ΑΒ785153</t>
  </si>
  <si>
    <t>66/164</t>
  </si>
  <si>
    <t>Σ034701</t>
  </si>
  <si>
    <t>66/842</t>
  </si>
  <si>
    <t>Π727522</t>
  </si>
  <si>
    <t>66/1685</t>
  </si>
  <si>
    <t>Π386746</t>
  </si>
  <si>
    <t>66/1231</t>
  </si>
  <si>
    <t>ΑΙ612318</t>
  </si>
  <si>
    <t>39/552</t>
  </si>
  <si>
    <t>Π334976</t>
  </si>
  <si>
    <t>ΕΚΠΑΙΔΕΥΤΙΚΟ ΕΡΓΟ ΩΣ ΕΚΠΑΙΔΕΥΟΜΕΝΟΣ</t>
  </si>
  <si>
    <t>1.3.1 ΕΠΙΜΕΛΗΤΗ Α΄ΧΕΙΡΟΥΡΓΙΚΗΣ με αποδεδειγμένη εμπειρία και γνώση στην επείγουσα ιατρική ή εξειδίκευση στη Μ.Ε.Θ. (για το Τ.Ε.Π.)-                                       1 ΘΕΣΗ</t>
  </si>
  <si>
    <t>ΧΕΙΡΟΥΡΓΙΚΗΣ</t>
  </si>
  <si>
    <t>ΑΒ523950</t>
  </si>
  <si>
    <t>66/1399</t>
  </si>
  <si>
    <t>ΓΕΝΙΚΗΣ ΙΑΤΡΙΚΗΣ</t>
  </si>
  <si>
    <t>ΑΜ150260</t>
  </si>
  <si>
    <t>39/1210</t>
  </si>
  <si>
    <t>1.6.1 ΕΠΙΜΕΛΗΤΗ Β΄ΧΕΙΡΟΥΡΓΙΚΗΣ με αποδεδειγμένη εμπειρία και γνώση στην επείγουσα ιατρική ή εξειδίκευση στη Μ.Ε.Θ. (για το Τ.Ε.Π.)-                                           (3) ΘΕΣΕΙΣ</t>
  </si>
  <si>
    <t>Ρ699924</t>
  </si>
  <si>
    <t>66/1632</t>
  </si>
  <si>
    <t>ΕΠ. Β' ΧΕΙΡΟΥΡΓΙΚΗΣ</t>
  </si>
  <si>
    <t>816519</t>
  </si>
  <si>
    <t>66/1436</t>
  </si>
  <si>
    <t>ΑΗ132524</t>
  </si>
  <si>
    <t>66/1366</t>
  </si>
  <si>
    <t>ΑΜ078512</t>
  </si>
  <si>
    <t>66/1253</t>
  </si>
  <si>
    <t>ΑΖ130024</t>
  </si>
  <si>
    <t>66/946</t>
  </si>
  <si>
    <t>ΑΚ649680</t>
  </si>
  <si>
    <t>66/882</t>
  </si>
  <si>
    <t>Τ521080</t>
  </si>
  <si>
    <t>66/692</t>
  </si>
  <si>
    <t>ΑΒ594400</t>
  </si>
  <si>
    <t>66/526</t>
  </si>
  <si>
    <t>ΑΝ086799</t>
  </si>
  <si>
    <t>66/489</t>
  </si>
  <si>
    <t>ΑΙ018564</t>
  </si>
  <si>
    <t>66/423</t>
  </si>
  <si>
    <t>ΑΙ247147</t>
  </si>
  <si>
    <t>66/129</t>
  </si>
  <si>
    <t>Χ171352</t>
  </si>
  <si>
    <t>66/80</t>
  </si>
  <si>
    <t>ΧΕΙΡΟΥΡΓΙΚΗ</t>
  </si>
  <si>
    <t>ΓΕΝΙΚΗ ΙΑΤΡΙΚΗ</t>
  </si>
  <si>
    <t>1.12.1 ΕΠΙΜΕΛΗΤΗ Β΄ ΧΕΙΡΟΥΡΓΙΚΗΣ με αποδεδειγμένη εμπειρία και γνώση στην επείγουσα ιατρική ή εξειδίκευση στη Μ.Ε.Θ. (για το Τ.Ε.Π.) -                                   (2) ΘΕΣΕΙΣ</t>
  </si>
  <si>
    <t>AM078512</t>
  </si>
  <si>
    <t>1.19.1 ΕΠΙΜΕΛΗΤΗΣ Β ΓΕΝΙΚΗΣ ΙΑΤΡΙΚΗΣ  με αποδεδειγμένη εμπειρία και γνώση στην επείγουσα ιατρική διάσωση, προνοσοκομειακή περίθαλψη και διαχείριση - διοίκηση - συντονισμό του έργου της εφημερίας  (για το ΤΕΠ.)                                                                  (2) ΘΕΣΕΙΣ</t>
  </si>
  <si>
    <t>ΑΗ928320</t>
  </si>
  <si>
    <t>39/1545</t>
  </si>
  <si>
    <t>ΕΠ. Β΄ ΓΕΝΙΚΗΣ ΙΑΤΡΙΚΗΣ</t>
  </si>
  <si>
    <t>ΑΙ597379</t>
  </si>
  <si>
    <t>39/532</t>
  </si>
  <si>
    <t>3η</t>
  </si>
  <si>
    <t>1η</t>
  </si>
  <si>
    <t>5η</t>
  </si>
  <si>
    <t>4η</t>
  </si>
  <si>
    <t>3η επιλογή</t>
  </si>
  <si>
    <t>5η επιλογή</t>
  </si>
  <si>
    <t>4η επιλογή</t>
  </si>
  <si>
    <t>1η επιλογή</t>
  </si>
  <si>
    <t>2η επιλογή</t>
  </si>
  <si>
    <t xml:space="preserve">1η επιλογή </t>
  </si>
  <si>
    <t xml:space="preserve">2η επιλογή </t>
  </si>
  <si>
    <t xml:space="preserve">4η επιλογή </t>
  </si>
  <si>
    <t xml:space="preserve">3η επιλογή </t>
  </si>
  <si>
    <t xml:space="preserve">5η επιλογή </t>
  </si>
  <si>
    <t>ΜΟΡΙΟΔΟΤΗΣΗ ΜΕΤΑ ΤΗΝ ΑΝΑΓΩΓΗ ΣΤΑ 200</t>
  </si>
  <si>
    <t>1 επιλογή</t>
  </si>
  <si>
    <t>2η</t>
  </si>
  <si>
    <t>ΤΕΛΙΚΟΣ ΠΙΝΑΚΑΣ ΜΟΡΙΟΔΟΤΗΣΗΣ-  Η υπ' αρ. πρωτ. 10004/Φ702/28.03.2018  προκήρυξη του Γ.Ν.ΕΛΕΥΣΙΝΑΣ "ΘΡΙΑΣΙΟ"</t>
  </si>
  <si>
    <t>ΤΕΛΙΚΟΣ ΠΙΝΑΚΑΣ ΜΟΡΙΟΔΟΤΗΣΗΣ - Προκήρυξη 7534/27.03.2018 - ΟΡΘΗ ΕΠΑΝΑΛΗΨΗ - του Γ.Ν. ΡΟΔΟΥ  "ΑΝΔΡΕΑΣ ΠΑΠΑΝΔΡΕΟΥ" - Γ.Ν. -Κ.Υ. " ΙΠΠΟΚΡΑΤΕΙΟΝ" - Γ.Ν. - Κ.Υ.  ΚΑΛΥΜΝΟΥ " ΤΟ ΒΟΥΒΑΛΕΙΟ"   (  ΟΡΓΑΝΙΚΗ ΜΟΝΑΔΑ ΤΗΣ ΕΔΡΑΣ " ΡΟΔΟΣ ΑΝΔΡΕΑΣ ΠΑΠΑΝΔΡΕΟΥ" )</t>
  </si>
  <si>
    <t>ΤΕΛΙΚΟΣ ΠΙΝΑΚΑΣ ΜΟΡΙΟΔΟΤΗΣΗΣ  προκήρυξη 5648/27.03.2018 του Γ.Ν.ΠΕΙΡΑΙΑ " ΤΖΑΝΕΙΟ"</t>
  </si>
  <si>
    <t>ΤΕΛΙΚΟΣ ΠΙΝΑΚΑΣ ΜΟΡΙΟΔΟΤΗΣΗΣ  Προκήρυξη 3410/26.03.2018 του ΚΡΑΤΙΚΟΥ ΘΕΡΑΠΕΥΤΗΡΙΟΥ - Κ.Υ. ΛΕΡΟΥ</t>
  </si>
  <si>
    <t>ΤΕΛΙΚΟΣ ΠΙΝΑΚΑΣ ΜΟΡΙΟΔΟΤΗΣΗΣ  Προκήρυξη 14273/28.03.2018 του Γ.Ν. ΝΙΚΑΙΑΣ ΠΕΙΡΑΙΑ  "ΑΓΙΟΣ ΠΑΜΤΕΛΕΗΜΩΝ" - Γ.Ν.Δ.Α. " ΑΓΙΑ ΒΑΡΒΑΡΑ" ( ΟΡΓΑΝΙΚΗ ΜΟΝΑΔΑ ΤΗΣ ΕΔΡΑΣ ΝΙΚΑΙΑ ΑΓΙΟΣ ΠΑΝΤΕΛΕΗΜΩΝ)</t>
  </si>
  <si>
    <t>ΤΕΛΙΚΟΣ ΠΙΝΑΚΑΣ ΜΟΡΙΟΔΟΤΗΣΗΣ  Προκήρυξη 4607/26.03.2018 του Γ.Ν. ΒΟΥΛΑΣ "ΑΣΚΛΗΠΙΕΙΟ"</t>
  </si>
  <si>
    <t>ΤΕΛΙΚΟΣ ΠΙΝΑΚΑΣ ΜΟΡΙΟΔΟΤΗΣΗΣ  Προκήρυξη 11515/28.03.2018 του Π.Γ.Ν. " ΑΤΤΙΚΟΝ "</t>
  </si>
  <si>
    <t>ΤΕΛΙΚΟΣ ΠΙΝΑΚΑΣ ΜΟΡΙΟΔΟΤΗΣΗΣ- Η υπ’ αριθμ. πρωτ. 8680/28.03.2018 προκήρυξη του Γ.Ν.Α. «ΚΟΡΓΙΑΛΕΝΕΙΟ – ΜΠΕΝΑΚΕΙΟ» Ε.Ε.Σ.</t>
  </si>
  <si>
    <t>ΤΕΛΙΚΟΣ ΠΙΝΑΚΑΣ ΜΟΡΙΟΔΟΤΗΣΗΣ - Η υπ' αρ. πρωτ.  10737/27.3.18  προκήρυξη του Γ.Ν.Α " Γ. ΓΕΝΝΗΜΑΤΑΣ</t>
  </si>
  <si>
    <t>ΤΕΛΙΚΟΣ ΠΙΝΑΚΑΣ ΜΟΡΙΟΔΟΤΗΣΗΣ - Η υπ’ αριθμ. πρωτ. 6811/27.3.18 προκήρυξη του Γ.Ν.Α " ΣΙΣΜΑΝΟΓΛΕΙΟ - ΑΜΑΛΙΑ ΦΛΕΜΙΓΚ" (ΟΡΓΑΝΙΚΗ ΜΟΝΑΔΑ ΤΗΣ ΕΔΡΑΣ ΣΙΣΜΑΝΟΓΛΕΙΟ)</t>
  </si>
  <si>
    <t>ΤΕΛΙΚΟΣ ΠΙΝΑΚΑΣ ΜΟΡΙΟΔΟΤΗΣΗΣ -  Η υπ’ αριθ. πρωτ. 9165/23-3-18 Ορθή Επανάληψη προκήρυξη του Γ.Ν.ΝΕΑΣ ΙΩΝΙΑΣ " ΚΩΝΣΤΑΝΤΟΠΟΥΛΕΙΟ" -ΠΑΤΗΣΙΩΝ  (ΟΡΓΑΝΙΚΗ ΜΟΝΑΔΑ ΤΗΣ ΕΔΡΑΣ "ΚΩΝΣΤΑΝΤΟΠΟΥΛΕΙΟ Ν. ΙΩΝΙΑΣ"</t>
  </si>
  <si>
    <t xml:space="preserve">ΤΕΛΙΚΟΣ ΠΙΝΑΚΑΣ ΜΟΡΙΟΔΟΤΗΣΗΣ - Η υπ’ αριθμ. πρωτ. 10/02/4244/10931/27.03.2018 προκήρυξη του Γ.Ν.Α. «Ο ΕΥΑΓΓΕΛΙΣΜΟΣ – ΟΦΘΑΛΜΙΑΤΡΕΙΟ ΑΘΗΝΩΝ – ΠΟΛΥΚΛΙΝΙΚΗ» Ν.Π.Δ.Δ. </t>
  </si>
  <si>
    <t>ΤΕΛΙΚΟΣ ΠΙΝΑΚΑΣ ΜΟΡΙΟΔΟΤΗΣΗΣ - Η υπ’ αριθμ. πρωτ. 5413/29.03.2018 προκήρυξη του Γ.Ν. Α. «ΙΠΠΟΚΡΑΤΕΙΟ».</t>
  </si>
  <si>
    <t>ΤΕΛΙΚΟΣ ΠΙΝΑΚΑΣ ΜΟΡΙΟΔΟΤΗΣΗΣ - Η υπ’ αριθμ. πρωτ. 7440/22.03.2018  προκήρυξη του Γ.Ν.Ν.Θ.Α " ΣΩΤΗΡΙΑ"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</si>
  <si>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</si>
  <si>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ΜΟΡΙΟΔΟΤΗΣΗΣ- Η υπ’ αριθμ. πρωτ.  4207/28.03.2018  προκήρυξη του Γ.Ν.Α " ΚΑΤ"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</si>
</sst>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4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b/>
      <sz val="11"/>
      <name val="Arial"/>
      <family val="2"/>
      <charset val="161"/>
    </font>
    <font>
      <b/>
      <sz val="11"/>
      <color indexed="55"/>
      <name val="Arial"/>
      <family val="2"/>
      <charset val="161"/>
    </font>
    <font>
      <sz val="11"/>
      <color indexed="55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name val="Arial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3" fillId="0" borderId="0" applyBorder="0" applyProtection="0"/>
  </cellStyleXfs>
  <cellXfs count="165">
    <xf numFmtId="0" fontId="0" fillId="0" borderId="0" xfId="0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6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6" fillId="5" borderId="2" xfId="0" applyFont="1" applyFill="1" applyBorder="1" applyAlignment="1">
      <alignment wrapText="1"/>
    </xf>
    <xf numFmtId="4" fontId="6" fillId="5" borderId="2" xfId="0" applyNumberFormat="1" applyFont="1" applyFill="1" applyBorder="1" applyAlignment="1">
      <alignment wrapText="1"/>
    </xf>
    <xf numFmtId="4" fontId="6" fillId="7" borderId="2" xfId="0" applyNumberFormat="1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4" fontId="8" fillId="5" borderId="2" xfId="0" applyNumberFormat="1" applyFont="1" applyFill="1" applyBorder="1" applyAlignment="1">
      <alignment wrapText="1"/>
    </xf>
    <xf numFmtId="4" fontId="8" fillId="7" borderId="2" xfId="0" applyNumberFormat="1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4" fillId="5" borderId="2" xfId="0" applyNumberFormat="1" applyFont="1" applyFill="1" applyBorder="1"/>
    <xf numFmtId="0" fontId="0" fillId="3" borderId="0" xfId="0" applyFill="1" applyAlignment="1">
      <alignment wrapText="1"/>
    </xf>
    <xf numFmtId="0" fontId="0" fillId="5" borderId="3" xfId="0" applyFill="1" applyBorder="1" applyAlignment="1">
      <alignment wrapText="1"/>
    </xf>
    <xf numFmtId="0" fontId="9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 wrapText="1"/>
    </xf>
    <xf numFmtId="0" fontId="8" fillId="5" borderId="0" xfId="0" applyFont="1" applyFill="1" applyAlignment="1">
      <alignment wrapText="1"/>
    </xf>
    <xf numFmtId="4" fontId="8" fillId="5" borderId="0" xfId="0" applyNumberFormat="1" applyFont="1" applyFill="1" applyAlignment="1">
      <alignment wrapText="1"/>
    </xf>
    <xf numFmtId="4" fontId="8" fillId="7" borderId="0" xfId="0" applyNumberFormat="1" applyFont="1" applyFill="1" applyAlignment="1">
      <alignment wrapText="1"/>
    </xf>
    <xf numFmtId="49" fontId="10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49" fontId="4" fillId="5" borderId="8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5" borderId="10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6" fillId="0" borderId="12" xfId="0" applyFont="1" applyBorder="1" applyAlignment="1">
      <alignment horizontal="center" vertical="top" wrapText="1"/>
    </xf>
    <xf numFmtId="49" fontId="10" fillId="0" borderId="13" xfId="0" applyNumberFormat="1" applyFont="1" applyBorder="1" applyAlignment="1">
      <alignment horizontal="center" vertical="top" wrapText="1"/>
    </xf>
    <xf numFmtId="49" fontId="0" fillId="5" borderId="2" xfId="0" applyNumberFormat="1" applyFill="1" applyBorder="1"/>
    <xf numFmtId="0" fontId="8" fillId="0" borderId="0" xfId="0" applyFont="1" applyAlignment="1">
      <alignment horizontal="center" wrapText="1"/>
    </xf>
    <xf numFmtId="49" fontId="0" fillId="5" borderId="0" xfId="0" applyNumberFormat="1" applyFill="1"/>
    <xf numFmtId="0" fontId="8" fillId="7" borderId="0" xfId="0" applyFont="1" applyFill="1" applyAlignment="1">
      <alignment wrapText="1"/>
    </xf>
    <xf numFmtId="49" fontId="4" fillId="5" borderId="14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/>
    </xf>
    <xf numFmtId="49" fontId="12" fillId="5" borderId="14" xfId="0" applyNumberFormat="1" applyFont="1" applyFill="1" applyBorder="1" applyAlignment="1">
      <alignment horizontal="center"/>
    </xf>
    <xf numFmtId="49" fontId="13" fillId="5" borderId="8" xfId="0" applyNumberFormat="1" applyFont="1" applyFill="1" applyBorder="1" applyAlignment="1">
      <alignment horizontal="center"/>
    </xf>
    <xf numFmtId="0" fontId="0" fillId="5" borderId="15" xfId="0" applyFill="1" applyBorder="1" applyAlignment="1">
      <alignment wrapText="1"/>
    </xf>
    <xf numFmtId="49" fontId="4" fillId="5" borderId="16" xfId="0" applyNumberFormat="1" applyFont="1" applyFill="1" applyBorder="1" applyAlignment="1">
      <alignment horizontal="center"/>
    </xf>
    <xf numFmtId="49" fontId="4" fillId="5" borderId="8" xfId="0" applyNumberFormat="1" applyFont="1" applyFill="1" applyBorder="1"/>
    <xf numFmtId="49" fontId="4" fillId="5" borderId="0" xfId="0" applyNumberFormat="1" applyFont="1" applyFill="1"/>
    <xf numFmtId="0" fontId="0" fillId="5" borderId="2" xfId="0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wrapText="1"/>
    </xf>
    <xf numFmtId="0" fontId="5" fillId="8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49" fontId="17" fillId="5" borderId="1" xfId="0" applyNumberFormat="1" applyFont="1" applyFill="1" applyBorder="1" applyAlignment="1">
      <alignment horizontal="center"/>
    </xf>
    <xf numFmtId="49" fontId="17" fillId="5" borderId="9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49" fontId="0" fillId="0" borderId="5" xfId="0" applyNumberFormat="1" applyBorder="1"/>
    <xf numFmtId="49" fontId="15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5" xfId="0" applyBorder="1" applyAlignment="1">
      <alignment wrapText="1"/>
    </xf>
    <xf numFmtId="49" fontId="4" fillId="5" borderId="2" xfId="0" applyNumberFormat="1" applyFont="1" applyFill="1" applyBorder="1" applyAlignment="1">
      <alignment horizontal="center"/>
    </xf>
    <xf numFmtId="49" fontId="15" fillId="5" borderId="2" xfId="0" applyNumberFormat="1" applyFont="1" applyFill="1" applyBorder="1"/>
    <xf numFmtId="49" fontId="17" fillId="5" borderId="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 wrapText="1"/>
    </xf>
    <xf numFmtId="49" fontId="0" fillId="5" borderId="5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18" fillId="5" borderId="0" xfId="0" applyFont="1" applyFill="1" applyAlignment="1">
      <alignment wrapText="1"/>
    </xf>
    <xf numFmtId="49" fontId="21" fillId="0" borderId="5" xfId="0" applyNumberFormat="1" applyFont="1" applyBorder="1" applyAlignment="1">
      <alignment horizontal="center" vertical="top" wrapText="1"/>
    </xf>
    <xf numFmtId="0" fontId="22" fillId="5" borderId="2" xfId="0" applyFont="1" applyFill="1" applyBorder="1" applyAlignment="1">
      <alignment horizontal="center" wrapText="1"/>
    </xf>
    <xf numFmtId="0" fontId="22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49" fontId="4" fillId="5" borderId="0" xfId="0" applyNumberFormat="1" applyFont="1" applyFill="1" applyAlignment="1">
      <alignment horizontal="center"/>
    </xf>
    <xf numFmtId="0" fontId="16" fillId="5" borderId="2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49" fontId="15" fillId="5" borderId="0" xfId="0" applyNumberFormat="1" applyFont="1" applyFill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164" fontId="8" fillId="5" borderId="2" xfId="0" applyNumberFormat="1" applyFon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8" fillId="9" borderId="2" xfId="0" applyNumberFormat="1" applyFont="1" applyFill="1" applyBorder="1" applyAlignment="1">
      <alignment wrapText="1"/>
    </xf>
    <xf numFmtId="164" fontId="8" fillId="7" borderId="2" xfId="0" applyNumberFormat="1" applyFont="1" applyFill="1" applyBorder="1" applyAlignment="1">
      <alignment wrapText="1"/>
    </xf>
    <xf numFmtId="164" fontId="0" fillId="7" borderId="2" xfId="0" applyNumberFormat="1" applyFill="1" applyBorder="1" applyAlignment="1">
      <alignment wrapText="1"/>
    </xf>
    <xf numFmtId="164" fontId="0" fillId="9" borderId="2" xfId="0" applyNumberFormat="1" applyFill="1" applyBorder="1" applyAlignment="1">
      <alignment wrapText="1"/>
    </xf>
    <xf numFmtId="164" fontId="8" fillId="5" borderId="4" xfId="0" applyNumberFormat="1" applyFont="1" applyFill="1" applyBorder="1" applyAlignment="1">
      <alignment wrapText="1"/>
    </xf>
    <xf numFmtId="164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 wrapText="1"/>
    </xf>
    <xf numFmtId="164" fontId="15" fillId="5" borderId="2" xfId="0" applyNumberFormat="1" applyFont="1" applyFill="1" applyBorder="1" applyAlignment="1">
      <alignment horizontal="center"/>
    </xf>
    <xf numFmtId="164" fontId="16" fillId="5" borderId="2" xfId="0" applyNumberFormat="1" applyFont="1" applyFill="1" applyBorder="1" applyAlignment="1">
      <alignment horizontal="center" wrapText="1"/>
    </xf>
    <xf numFmtId="164" fontId="16" fillId="5" borderId="2" xfId="0" applyNumberFormat="1" applyFont="1" applyFill="1" applyBorder="1" applyAlignment="1">
      <alignment horizontal="center"/>
    </xf>
    <xf numFmtId="4" fontId="8" fillId="9" borderId="2" xfId="0" applyNumberFormat="1" applyFont="1" applyFill="1" applyBorder="1" applyAlignment="1">
      <alignment wrapText="1"/>
    </xf>
    <xf numFmtId="164" fontId="8" fillId="10" borderId="2" xfId="0" applyNumberFormat="1" applyFont="1" applyFill="1" applyBorder="1" applyAlignment="1">
      <alignment wrapText="1"/>
    </xf>
    <xf numFmtId="165" fontId="0" fillId="5" borderId="0" xfId="0" applyNumberFormat="1" applyFill="1"/>
    <xf numFmtId="165" fontId="0" fillId="0" borderId="0" xfId="0" applyNumberFormat="1"/>
    <xf numFmtId="164" fontId="0" fillId="10" borderId="2" xfId="0" applyNumberFormat="1" applyFill="1" applyBorder="1" applyAlignment="1">
      <alignment wrapText="1"/>
    </xf>
    <xf numFmtId="2" fontId="8" fillId="5" borderId="2" xfId="0" applyNumberFormat="1" applyFont="1" applyFill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0" fillId="0" borderId="2" xfId="0" applyNumberFormat="1" applyBorder="1"/>
    <xf numFmtId="164" fontId="8" fillId="5" borderId="2" xfId="0" applyNumberFormat="1" applyFont="1" applyFill="1" applyBorder="1" applyAlignment="1">
      <alignment horizontal="center" wrapText="1"/>
    </xf>
    <xf numFmtId="164" fontId="6" fillId="0" borderId="7" xfId="0" applyNumberFormat="1" applyFont="1" applyBorder="1" applyAlignment="1">
      <alignment wrapText="1"/>
    </xf>
    <xf numFmtId="164" fontId="8" fillId="5" borderId="4" xfId="0" applyNumberFormat="1" applyFont="1" applyFill="1" applyBorder="1" applyAlignment="1">
      <alignment horizontal="center" wrapText="1"/>
    </xf>
    <xf numFmtId="164" fontId="8" fillId="7" borderId="4" xfId="0" applyNumberFormat="1" applyFont="1" applyFill="1" applyBorder="1" applyAlignment="1">
      <alignment wrapText="1"/>
    </xf>
    <xf numFmtId="164" fontId="0" fillId="0" borderId="5" xfId="0" applyNumberFormat="1" applyBorder="1"/>
    <xf numFmtId="164" fontId="7" fillId="0" borderId="0" xfId="0" applyNumberFormat="1" applyFont="1" applyAlignment="1">
      <alignment wrapText="1"/>
    </xf>
    <xf numFmtId="164" fontId="7" fillId="5" borderId="0" xfId="0" applyNumberFormat="1" applyFont="1" applyFill="1" applyAlignment="1">
      <alignment wrapText="1"/>
    </xf>
    <xf numFmtId="164" fontId="0" fillId="5" borderId="0" xfId="0" applyNumberFormat="1" applyFill="1" applyAlignment="1">
      <alignment wrapText="1"/>
    </xf>
    <xf numFmtId="164" fontId="6" fillId="0" borderId="2" xfId="0" applyNumberFormat="1" applyFont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164" fontId="6" fillId="3" borderId="2" xfId="0" applyNumberFormat="1" applyFont="1" applyFill="1" applyBorder="1" applyAlignment="1">
      <alignment horizontal="center" vertical="top" wrapText="1"/>
    </xf>
    <xf numFmtId="164" fontId="6" fillId="5" borderId="2" xfId="0" applyNumberFormat="1" applyFont="1" applyFill="1" applyBorder="1" applyAlignment="1">
      <alignment wrapText="1"/>
    </xf>
    <xf numFmtId="164" fontId="6" fillId="7" borderId="2" xfId="0" applyNumberFormat="1" applyFont="1" applyFill="1" applyBorder="1" applyAlignment="1">
      <alignment wrapText="1"/>
    </xf>
    <xf numFmtId="164" fontId="8" fillId="0" borderId="2" xfId="0" applyNumberFormat="1" applyFont="1" applyBorder="1" applyAlignment="1">
      <alignment horizontal="center" wrapText="1"/>
    </xf>
    <xf numFmtId="164" fontId="0" fillId="5" borderId="8" xfId="0" applyNumberFormat="1" applyFill="1" applyBorder="1"/>
    <xf numFmtId="164" fontId="9" fillId="5" borderId="2" xfId="0" applyNumberFormat="1" applyFont="1" applyFill="1" applyBorder="1" applyAlignment="1">
      <alignment horizontal="center" wrapText="1"/>
    </xf>
    <xf numFmtId="164" fontId="0" fillId="5" borderId="2" xfId="0" applyNumberFormat="1" applyFill="1" applyBorder="1"/>
    <xf numFmtId="0" fontId="5" fillId="8" borderId="2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5" fillId="8" borderId="17" xfId="0" applyFont="1" applyFill="1" applyBorder="1" applyAlignment="1">
      <alignment horizontal="center" wrapText="1"/>
    </xf>
    <xf numFmtId="0" fontId="0" fillId="0" borderId="17" xfId="0" applyBorder="1" applyAlignment="1">
      <alignment wrapText="1"/>
    </xf>
    <xf numFmtId="0" fontId="6" fillId="4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8" borderId="12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5" fillId="8" borderId="4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5" fillId="8" borderId="21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wrapText="1"/>
    </xf>
    <xf numFmtId="164" fontId="5" fillId="8" borderId="6" xfId="0" applyNumberFormat="1" applyFont="1" applyFill="1" applyBorder="1" applyAlignment="1">
      <alignment horizontal="center" wrapText="1"/>
    </xf>
    <xf numFmtId="164" fontId="5" fillId="8" borderId="20" xfId="0" applyNumberFormat="1" applyFont="1" applyFill="1" applyBorder="1" applyAlignment="1">
      <alignment horizontal="center" wrapText="1"/>
    </xf>
    <xf numFmtId="164" fontId="5" fillId="8" borderId="17" xfId="0" applyNumberFormat="1" applyFont="1" applyFill="1" applyBorder="1" applyAlignment="1">
      <alignment horizontal="center" wrapText="1"/>
    </xf>
    <xf numFmtId="164" fontId="0" fillId="0" borderId="17" xfId="0" applyNumberFormat="1" applyBorder="1" applyAlignment="1">
      <alignment wrapText="1"/>
    </xf>
    <xf numFmtId="0" fontId="5" fillId="8" borderId="20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17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zoomScaleNormal="100" workbookViewId="0">
      <selection activeCell="J4" sqref="J4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6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</cols>
  <sheetData>
    <row r="1" spans="1:17" s="29" customFormat="1" ht="30" customHeight="1" x14ac:dyDescent="0.25">
      <c r="A1" s="135" t="s">
        <v>192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</row>
    <row r="2" spans="1:17" ht="51" customHeight="1" x14ac:dyDescent="0.25">
      <c r="A2" s="5" t="s">
        <v>36</v>
      </c>
      <c r="B2" s="9" t="s">
        <v>37</v>
      </c>
      <c r="C2" s="38" t="s">
        <v>57</v>
      </c>
      <c r="D2" s="9" t="s">
        <v>39</v>
      </c>
      <c r="E2" s="137" t="s">
        <v>40</v>
      </c>
      <c r="F2" s="137"/>
      <c r="G2" s="137"/>
      <c r="H2" s="137"/>
      <c r="I2" s="137"/>
      <c r="J2" s="12"/>
      <c r="K2" s="137" t="s">
        <v>41</v>
      </c>
      <c r="L2" s="137"/>
      <c r="M2" s="137" t="s">
        <v>42</v>
      </c>
      <c r="N2" s="137"/>
      <c r="O2" s="12" t="s">
        <v>43</v>
      </c>
      <c r="P2" s="15" t="str">
        <f>$P$7</f>
        <v>ΑΘΡΟΙΣΜΑ ΜΕΤΑ ΤΗΝ ΑΝΑΓΩΓΗ</v>
      </c>
      <c r="Q2" s="31"/>
    </row>
    <row r="3" spans="1:17" ht="63.6" customHeight="1" x14ac:dyDescent="0.25">
      <c r="A3" s="138" t="s">
        <v>64</v>
      </c>
      <c r="B3" s="138"/>
      <c r="C3" s="138"/>
      <c r="D3" s="138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56</v>
      </c>
      <c r="L3" s="19" t="s">
        <v>50</v>
      </c>
      <c r="M3" s="16" t="s">
        <v>54</v>
      </c>
      <c r="N3" s="16" t="s">
        <v>55</v>
      </c>
      <c r="O3" s="20"/>
      <c r="P3" s="32"/>
    </row>
    <row r="4" spans="1:17" ht="29.25" customHeight="1" x14ac:dyDescent="0.25">
      <c r="A4" s="39">
        <v>1</v>
      </c>
      <c r="B4" s="53" t="s">
        <v>71</v>
      </c>
      <c r="C4" s="44" t="s">
        <v>72</v>
      </c>
      <c r="D4" s="22" t="s">
        <v>165</v>
      </c>
      <c r="E4" s="97">
        <v>105.44499999999999</v>
      </c>
      <c r="F4" s="97">
        <f>E4/4</f>
        <v>26.361249999999998</v>
      </c>
      <c r="G4" s="97">
        <v>125</v>
      </c>
      <c r="H4" s="97">
        <v>63.75</v>
      </c>
      <c r="I4" s="97">
        <v>375</v>
      </c>
      <c r="J4" s="97">
        <v>500</v>
      </c>
      <c r="K4" s="97">
        <v>74.349999999999994</v>
      </c>
      <c r="L4" s="100">
        <v>300</v>
      </c>
      <c r="M4" s="97">
        <v>40</v>
      </c>
      <c r="N4" s="97">
        <v>200</v>
      </c>
      <c r="O4" s="97">
        <f>F4+H4+K4+M4</f>
        <v>204.46125000000001</v>
      </c>
      <c r="P4" s="97">
        <f>J4+L4+N4</f>
        <v>1000</v>
      </c>
      <c r="Q4" s="11" t="s">
        <v>184</v>
      </c>
    </row>
    <row r="5" spans="1:17" ht="66.75" customHeight="1" x14ac:dyDescent="0.25">
      <c r="A5" s="136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</row>
    <row r="6" spans="1:17" ht="35.25" customHeight="1" x14ac:dyDescent="0.25">
      <c r="A6" s="5" t="s">
        <v>36</v>
      </c>
      <c r="B6" s="9" t="s">
        <v>37</v>
      </c>
      <c r="C6" s="38" t="s">
        <v>57</v>
      </c>
      <c r="D6" s="9" t="s">
        <v>39</v>
      </c>
      <c r="E6" s="141" t="s">
        <v>40</v>
      </c>
      <c r="F6" s="141"/>
      <c r="G6" s="141"/>
      <c r="H6" s="141"/>
      <c r="I6" s="141"/>
      <c r="J6" s="10"/>
      <c r="K6" s="141" t="s">
        <v>41</v>
      </c>
      <c r="L6" s="141"/>
      <c r="M6" s="141" t="s">
        <v>42</v>
      </c>
      <c r="N6" s="141"/>
      <c r="O6" s="10"/>
      <c r="P6" s="46"/>
    </row>
    <row r="7" spans="1:17" ht="64.5" x14ac:dyDescent="0.25">
      <c r="A7" s="138" t="s">
        <v>59</v>
      </c>
      <c r="B7" s="138"/>
      <c r="C7" s="138"/>
      <c r="D7" s="138"/>
      <c r="E7" s="16" t="s">
        <v>44</v>
      </c>
      <c r="F7" s="16" t="s">
        <v>45</v>
      </c>
      <c r="G7" s="16" t="s">
        <v>46</v>
      </c>
      <c r="H7" s="16" t="s">
        <v>47</v>
      </c>
      <c r="I7" s="17" t="s">
        <v>48</v>
      </c>
      <c r="J7" s="18" t="s">
        <v>49</v>
      </c>
      <c r="K7" s="16" t="s">
        <v>44</v>
      </c>
      <c r="L7" s="19" t="s">
        <v>50</v>
      </c>
      <c r="M7" s="16" t="s">
        <v>51</v>
      </c>
      <c r="N7" s="16" t="s">
        <v>55</v>
      </c>
      <c r="O7" s="14" t="s">
        <v>43</v>
      </c>
      <c r="P7" s="15" t="s">
        <v>52</v>
      </c>
    </row>
    <row r="8" spans="1:17" ht="30" customHeight="1" x14ac:dyDescent="0.25">
      <c r="A8" s="3">
        <v>1</v>
      </c>
      <c r="B8" s="54" t="s">
        <v>74</v>
      </c>
      <c r="C8" s="45" t="s">
        <v>73</v>
      </c>
      <c r="D8" s="22" t="s">
        <v>165</v>
      </c>
      <c r="E8" s="97">
        <v>16.625</v>
      </c>
      <c r="F8" s="97">
        <f>E8/4</f>
        <v>4.15625</v>
      </c>
      <c r="G8" s="97">
        <f>F8*$G$9/$F$9</f>
        <v>19.474510355168213</v>
      </c>
      <c r="H8" s="97">
        <v>0</v>
      </c>
      <c r="I8" s="97">
        <f t="shared" ref="I8:I9" si="0">H8*$I$10/$H$10</f>
        <v>0</v>
      </c>
      <c r="J8" s="97">
        <f>G8+I8</f>
        <v>19.474510355168213</v>
      </c>
      <c r="K8" s="97">
        <v>45.9</v>
      </c>
      <c r="L8" s="97">
        <f>K8*$L$10/$K$10</f>
        <v>185.2051109616678</v>
      </c>
      <c r="M8" s="100">
        <v>20</v>
      </c>
      <c r="N8" s="97">
        <f>M8*$N$9/$M$9</f>
        <v>100</v>
      </c>
      <c r="O8" s="97">
        <f>F8+H8+K8+M8</f>
        <v>70.056250000000006</v>
      </c>
      <c r="P8" s="97">
        <f>J8+L8+N8</f>
        <v>304.67962131683601</v>
      </c>
      <c r="Q8" s="11" t="s">
        <v>182</v>
      </c>
    </row>
    <row r="9" spans="1:17" ht="30" customHeight="1" x14ac:dyDescent="0.25">
      <c r="A9" s="3">
        <v>2</v>
      </c>
      <c r="B9" s="55" t="s">
        <v>78</v>
      </c>
      <c r="C9" s="21" t="s">
        <v>75</v>
      </c>
      <c r="D9" s="22" t="s">
        <v>165</v>
      </c>
      <c r="E9" s="97">
        <v>106.71</v>
      </c>
      <c r="F9" s="97">
        <f>E9/4</f>
        <v>26.677499999999998</v>
      </c>
      <c r="G9" s="97">
        <v>125</v>
      </c>
      <c r="H9" s="100">
        <v>0</v>
      </c>
      <c r="I9" s="97">
        <f t="shared" si="0"/>
        <v>0</v>
      </c>
      <c r="J9" s="97">
        <f t="shared" ref="J9:J12" si="1">G9+I9</f>
        <v>125</v>
      </c>
      <c r="K9" s="97">
        <v>43.75</v>
      </c>
      <c r="L9" s="97">
        <f>K9*$L$10/$K$10</f>
        <v>176.52992602555483</v>
      </c>
      <c r="M9" s="100">
        <v>40</v>
      </c>
      <c r="N9" s="97">
        <v>200</v>
      </c>
      <c r="O9" s="97">
        <f t="shared" ref="O9:O12" si="2">F9+H9+K9+M9</f>
        <v>110.42749999999999</v>
      </c>
      <c r="P9" s="97">
        <f t="shared" ref="P9:P12" si="3">J9+L9+N9</f>
        <v>501.5299260255548</v>
      </c>
      <c r="Q9" s="11" t="s">
        <v>183</v>
      </c>
    </row>
    <row r="10" spans="1:17" ht="30" customHeight="1" x14ac:dyDescent="0.25">
      <c r="A10" s="3">
        <v>3</v>
      </c>
      <c r="B10" s="56" t="s">
        <v>71</v>
      </c>
      <c r="C10" s="44" t="s">
        <v>72</v>
      </c>
      <c r="D10" s="22" t="s">
        <v>165</v>
      </c>
      <c r="E10" s="97">
        <v>105.44499999999999</v>
      </c>
      <c r="F10" s="97">
        <f>E10/4</f>
        <v>26.361249999999998</v>
      </c>
      <c r="G10" s="97">
        <f>F10*$G$9/$F$9</f>
        <v>123.51818011432856</v>
      </c>
      <c r="H10" s="97">
        <v>63.75</v>
      </c>
      <c r="I10" s="97">
        <v>375</v>
      </c>
      <c r="J10" s="97">
        <f t="shared" si="1"/>
        <v>498.51818011432857</v>
      </c>
      <c r="K10" s="97">
        <v>74.349999999999994</v>
      </c>
      <c r="L10" s="100">
        <v>300</v>
      </c>
      <c r="M10" s="97">
        <v>40</v>
      </c>
      <c r="N10" s="97">
        <f>M10*$N$9/$M$9</f>
        <v>200</v>
      </c>
      <c r="O10" s="97">
        <f t="shared" si="2"/>
        <v>204.46125000000001</v>
      </c>
      <c r="P10" s="97">
        <f t="shared" si="3"/>
        <v>998.51818011432852</v>
      </c>
      <c r="Q10" s="11" t="s">
        <v>183</v>
      </c>
    </row>
    <row r="11" spans="1:17" ht="30" customHeight="1" x14ac:dyDescent="0.25">
      <c r="A11" s="3">
        <v>4</v>
      </c>
      <c r="B11" s="57" t="s">
        <v>79</v>
      </c>
      <c r="C11" s="21" t="s">
        <v>76</v>
      </c>
      <c r="D11" s="22" t="s">
        <v>165</v>
      </c>
      <c r="E11" s="97">
        <v>22.5</v>
      </c>
      <c r="F11" s="97">
        <f>E11/4</f>
        <v>5.625</v>
      </c>
      <c r="G11" s="97">
        <f t="shared" ref="G11:G12" si="4">F11*$G$9/$F$9</f>
        <v>26.356480179926905</v>
      </c>
      <c r="H11" s="97">
        <v>37.5</v>
      </c>
      <c r="I11" s="97">
        <f>H11*$I$10/$H$10</f>
        <v>220.58823529411765</v>
      </c>
      <c r="J11" s="97">
        <f t="shared" si="1"/>
        <v>246.94471547404456</v>
      </c>
      <c r="K11" s="97">
        <v>25</v>
      </c>
      <c r="L11" s="97">
        <f t="shared" ref="L11:L12" si="5">K11*$L$10/$K$10</f>
        <v>100.87424344317418</v>
      </c>
      <c r="M11" s="100">
        <v>0</v>
      </c>
      <c r="N11" s="97">
        <f t="shared" ref="N11:N12" si="6">M11*$N$9/$M$9</f>
        <v>0</v>
      </c>
      <c r="O11" s="97">
        <f t="shared" si="2"/>
        <v>68.125</v>
      </c>
      <c r="P11" s="97">
        <f t="shared" si="3"/>
        <v>347.81895891721877</v>
      </c>
      <c r="Q11" s="11" t="s">
        <v>183</v>
      </c>
    </row>
    <row r="12" spans="1:17" ht="30" customHeight="1" x14ac:dyDescent="0.25">
      <c r="A12" s="3">
        <v>5</v>
      </c>
      <c r="B12" s="55" t="s">
        <v>80</v>
      </c>
      <c r="C12" s="21" t="s">
        <v>77</v>
      </c>
      <c r="D12" s="22" t="s">
        <v>165</v>
      </c>
      <c r="E12" s="97">
        <v>55.28</v>
      </c>
      <c r="F12" s="97">
        <f>E12/4</f>
        <v>13.82</v>
      </c>
      <c r="G12" s="97">
        <f t="shared" si="4"/>
        <v>64.754943304282634</v>
      </c>
      <c r="H12" s="100">
        <v>32.549999999999997</v>
      </c>
      <c r="I12" s="97">
        <f>H12*$I$10/$H$10</f>
        <v>191.47058823529409</v>
      </c>
      <c r="J12" s="97">
        <f t="shared" si="1"/>
        <v>256.22553153957671</v>
      </c>
      <c r="K12" s="97">
        <v>72.349999999999994</v>
      </c>
      <c r="L12" s="97">
        <f t="shared" si="5"/>
        <v>291.93006052454609</v>
      </c>
      <c r="M12" s="100">
        <v>40</v>
      </c>
      <c r="N12" s="97">
        <f t="shared" si="6"/>
        <v>200</v>
      </c>
      <c r="O12" s="97">
        <f t="shared" si="2"/>
        <v>158.72</v>
      </c>
      <c r="P12" s="97">
        <f t="shared" si="3"/>
        <v>748.15559206412286</v>
      </c>
      <c r="Q12" s="11" t="s">
        <v>183</v>
      </c>
    </row>
    <row r="13" spans="1:17" ht="15.75" x14ac:dyDescent="0.25">
      <c r="A13" s="50"/>
      <c r="B13" s="51"/>
      <c r="C13" s="33"/>
      <c r="D13" s="34"/>
      <c r="E13" s="35"/>
      <c r="F13" s="35"/>
      <c r="G13" s="35"/>
      <c r="H13" s="52"/>
      <c r="I13" s="37"/>
      <c r="J13" s="37"/>
      <c r="K13" s="35"/>
      <c r="L13" s="36"/>
      <c r="M13" s="52"/>
      <c r="N13" s="36"/>
      <c r="O13" s="36"/>
      <c r="P13" s="36"/>
    </row>
    <row r="14" spans="1:17" ht="19.5" customHeight="1" x14ac:dyDescent="0.2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ht="30" customHeight="1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</row>
    <row r="16" spans="1:17" ht="33.75" customHeight="1" x14ac:dyDescent="0.25">
      <c r="A16" s="47" t="s">
        <v>58</v>
      </c>
      <c r="B16" s="14" t="s">
        <v>37</v>
      </c>
      <c r="C16" s="48" t="s">
        <v>57</v>
      </c>
      <c r="D16" s="9" t="s">
        <v>39</v>
      </c>
      <c r="E16" s="141" t="s">
        <v>40</v>
      </c>
      <c r="F16" s="141"/>
      <c r="G16" s="141"/>
      <c r="H16" s="141"/>
      <c r="I16" s="141"/>
      <c r="J16" s="14"/>
      <c r="K16" s="141" t="s">
        <v>41</v>
      </c>
      <c r="L16" s="141"/>
      <c r="M16" s="141" t="s">
        <v>42</v>
      </c>
      <c r="N16" s="141"/>
      <c r="O16" s="14"/>
      <c r="P16" s="13"/>
      <c r="Q16" s="31"/>
    </row>
    <row r="17" spans="1:17" ht="82.5" customHeight="1" x14ac:dyDescent="0.25">
      <c r="A17" s="138" t="s">
        <v>65</v>
      </c>
      <c r="B17" s="138"/>
      <c r="C17" s="138"/>
      <c r="D17" s="138"/>
      <c r="E17" s="16" t="s">
        <v>44</v>
      </c>
      <c r="F17" s="16" t="s">
        <v>45</v>
      </c>
      <c r="G17" s="16" t="s">
        <v>46</v>
      </c>
      <c r="H17" s="16" t="s">
        <v>47</v>
      </c>
      <c r="I17" s="17" t="s">
        <v>48</v>
      </c>
      <c r="J17" s="18" t="s">
        <v>49</v>
      </c>
      <c r="K17" s="16" t="s">
        <v>44</v>
      </c>
      <c r="L17" s="19" t="s">
        <v>50</v>
      </c>
      <c r="M17" s="16" t="s">
        <v>51</v>
      </c>
      <c r="N17" s="16" t="s">
        <v>55</v>
      </c>
      <c r="O17" s="14" t="s">
        <v>43</v>
      </c>
      <c r="P17" s="14" t="s">
        <v>52</v>
      </c>
    </row>
    <row r="18" spans="1:17" ht="30" customHeight="1" x14ac:dyDescent="0.25">
      <c r="A18" s="3">
        <v>1</v>
      </c>
      <c r="B18" s="49" t="s">
        <v>84</v>
      </c>
      <c r="C18" s="21" t="s">
        <v>81</v>
      </c>
      <c r="D18" s="22" t="s">
        <v>166</v>
      </c>
      <c r="E18" s="99">
        <v>751.48500000000001</v>
      </c>
      <c r="F18" s="99">
        <f t="shared" ref="F18:F20" si="7">E18/4</f>
        <v>187.87125</v>
      </c>
      <c r="G18" s="99">
        <v>125</v>
      </c>
      <c r="H18" s="100">
        <v>0</v>
      </c>
      <c r="I18" s="100">
        <f>H18/H19*I19</f>
        <v>0</v>
      </c>
      <c r="J18" s="100">
        <f>G18+I18</f>
        <v>125</v>
      </c>
      <c r="K18" s="97">
        <v>28.25</v>
      </c>
      <c r="L18" s="97">
        <f>K18/K19*L19</f>
        <v>256.81818181818181</v>
      </c>
      <c r="M18" s="100">
        <v>30</v>
      </c>
      <c r="N18" s="97">
        <f>M18/M19*N19</f>
        <v>54.54545454545454</v>
      </c>
      <c r="O18" s="97">
        <f>F18+H18+K18+M18</f>
        <v>246.12125</v>
      </c>
      <c r="P18" s="98">
        <f>J18+L18+N18</f>
        <v>436.36363636363637</v>
      </c>
      <c r="Q18" s="11" t="s">
        <v>186</v>
      </c>
    </row>
    <row r="19" spans="1:17" ht="30" customHeight="1" x14ac:dyDescent="0.25">
      <c r="A19" s="3">
        <v>2</v>
      </c>
      <c r="B19" s="49" t="s">
        <v>85</v>
      </c>
      <c r="C19" s="21" t="s">
        <v>82</v>
      </c>
      <c r="D19" s="22" t="s">
        <v>166</v>
      </c>
      <c r="E19" s="97">
        <v>43</v>
      </c>
      <c r="F19" s="97">
        <f t="shared" si="7"/>
        <v>10.75</v>
      </c>
      <c r="G19" s="97">
        <f>F19/F18*G18</f>
        <v>7.1525047073461216</v>
      </c>
      <c r="H19" s="100">
        <v>27.45</v>
      </c>
      <c r="I19" s="110">
        <v>375</v>
      </c>
      <c r="J19" s="110">
        <f t="shared" ref="J19:J20" si="8">G19+I19</f>
        <v>382.15250470734611</v>
      </c>
      <c r="K19" s="97">
        <v>33</v>
      </c>
      <c r="L19" s="97">
        <v>300</v>
      </c>
      <c r="M19" s="100">
        <v>110</v>
      </c>
      <c r="N19" s="97">
        <v>200</v>
      </c>
      <c r="O19" s="97">
        <f t="shared" ref="O19:O20" si="9">F19+H19+K19+M19</f>
        <v>181.2</v>
      </c>
      <c r="P19" s="98">
        <f t="shared" ref="P19:P20" si="10">J19+L19+N19</f>
        <v>882.15250470734611</v>
      </c>
      <c r="Q19" s="11" t="s">
        <v>186</v>
      </c>
    </row>
    <row r="20" spans="1:17" ht="30" customHeight="1" x14ac:dyDescent="0.25">
      <c r="A20" s="3">
        <v>3</v>
      </c>
      <c r="B20" s="49" t="s">
        <v>86</v>
      </c>
      <c r="C20" s="21" t="s">
        <v>83</v>
      </c>
      <c r="D20" s="22" t="s">
        <v>166</v>
      </c>
      <c r="E20" s="97">
        <v>26.5</v>
      </c>
      <c r="F20" s="97">
        <f t="shared" si="7"/>
        <v>6.625</v>
      </c>
      <c r="G20" s="97">
        <f>F20/F18*G18</f>
        <v>4.4079389475505169</v>
      </c>
      <c r="H20" s="100">
        <v>0</v>
      </c>
      <c r="I20" s="100">
        <f>H20/H19*I19</f>
        <v>0</v>
      </c>
      <c r="J20" s="100">
        <f t="shared" si="8"/>
        <v>4.4079389475505169</v>
      </c>
      <c r="K20" s="97">
        <v>4.05</v>
      </c>
      <c r="L20" s="97">
        <f>K20/K19*L19</f>
        <v>36.81818181818182</v>
      </c>
      <c r="M20" s="100">
        <v>0</v>
      </c>
      <c r="N20" s="97">
        <f>M20/M19*N19</f>
        <v>0</v>
      </c>
      <c r="O20" s="97">
        <f t="shared" si="9"/>
        <v>10.675000000000001</v>
      </c>
      <c r="P20" s="98">
        <f t="shared" si="10"/>
        <v>41.22612076573234</v>
      </c>
      <c r="Q20" s="11" t="s">
        <v>186</v>
      </c>
    </row>
    <row r="22" spans="1:17" ht="25.5" customHeight="1" x14ac:dyDescent="0.2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4"/>
    </row>
  </sheetData>
  <sheetProtection algorithmName="SHA-512" hashValue="RYRa02sPMFGUiN+pfHJZuRrny9UrtkKgEgWBmZEHgMSP9y6QBSkClwyShdJ2wbxs325gy7I67hoCCxUK1lFpHw==" saltValue="0oVJ/wHC0T8Q7sx7VJl8Zw==" spinCount="100000" sheet="1" objects="1" scenarios="1"/>
  <mergeCells count="17">
    <mergeCell ref="A22:O22"/>
    <mergeCell ref="A17:D17"/>
    <mergeCell ref="M16:N16"/>
    <mergeCell ref="E16:I16"/>
    <mergeCell ref="K16:L16"/>
    <mergeCell ref="A15:O15"/>
    <mergeCell ref="A5:P5"/>
    <mergeCell ref="E6:I6"/>
    <mergeCell ref="K6:L6"/>
    <mergeCell ref="M6:N6"/>
    <mergeCell ref="A14:O14"/>
    <mergeCell ref="A7:D7"/>
    <mergeCell ref="A1:O1"/>
    <mergeCell ref="E2:I2"/>
    <mergeCell ref="K2:L2"/>
    <mergeCell ref="M2:N2"/>
    <mergeCell ref="A3:D3"/>
  </mergeCells>
  <phoneticPr fontId="11" type="noConversion"/>
  <pageMargins left="0.7" right="0.7" top="0.75" bottom="0.75" header="0.51180555555555496" footer="0.51180555555555496"/>
  <pageSetup paperSize="9" scale="64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6"/>
  <sheetViews>
    <sheetView workbookViewId="0">
      <selection activeCell="R8" sqref="R8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7.5703125" style="11" customWidth="1"/>
    <col min="4" max="4" width="19.71093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1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ht="4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</row>
    <row r="3" spans="1:17" ht="38.25" x14ac:dyDescent="0.25">
      <c r="A3" s="47" t="s">
        <v>58</v>
      </c>
      <c r="B3" s="14" t="s">
        <v>37</v>
      </c>
      <c r="C3" s="4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4"/>
      <c r="K3" s="141" t="s">
        <v>41</v>
      </c>
      <c r="L3" s="141"/>
      <c r="M3" s="141" t="s">
        <v>42</v>
      </c>
      <c r="N3" s="141"/>
      <c r="O3" s="14"/>
      <c r="P3" s="27"/>
    </row>
    <row r="4" spans="1:17" ht="58.5" customHeight="1" x14ac:dyDescent="0.25">
      <c r="A4" s="138" t="s">
        <v>167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54</v>
      </c>
      <c r="N4" s="16" t="s">
        <v>55</v>
      </c>
      <c r="O4" s="14" t="s">
        <v>43</v>
      </c>
      <c r="P4" s="14" t="s">
        <v>52</v>
      </c>
    </row>
    <row r="5" spans="1:17" ht="30" customHeight="1" x14ac:dyDescent="0.25">
      <c r="A5" s="4">
        <v>1</v>
      </c>
      <c r="B5" s="30" t="s">
        <v>140</v>
      </c>
      <c r="C5" s="21" t="s">
        <v>141</v>
      </c>
      <c r="D5" s="22" t="s">
        <v>142</v>
      </c>
      <c r="E5" s="97">
        <v>302.5</v>
      </c>
      <c r="F5" s="97">
        <f>E5/4</f>
        <v>75.625</v>
      </c>
      <c r="G5" s="97">
        <f>F5*$G$12/$F$12</f>
        <v>101.3739946380697</v>
      </c>
      <c r="H5" s="97">
        <v>0</v>
      </c>
      <c r="I5" s="97">
        <f t="shared" ref="I5" si="0">H5*$I$6/$H$6</f>
        <v>0</v>
      </c>
      <c r="J5" s="97">
        <f>G5+I5</f>
        <v>101.3739946380697</v>
      </c>
      <c r="K5" s="97">
        <v>36.15</v>
      </c>
      <c r="L5" s="100">
        <f>K5*$L$13/$K$13</f>
        <v>149.89633724948169</v>
      </c>
      <c r="M5" s="97">
        <v>140</v>
      </c>
      <c r="N5" s="97">
        <v>200</v>
      </c>
      <c r="O5" s="97">
        <f>F5+H5+K5+M5</f>
        <v>251.77500000000001</v>
      </c>
      <c r="P5" s="97">
        <f>J5+L5+N5</f>
        <v>451.27033188755138</v>
      </c>
      <c r="Q5" t="s">
        <v>187</v>
      </c>
    </row>
    <row r="6" spans="1:17" ht="30" customHeight="1" x14ac:dyDescent="0.25">
      <c r="A6" s="4">
        <v>2</v>
      </c>
      <c r="B6" s="30" t="s">
        <v>114</v>
      </c>
      <c r="C6" s="21" t="s">
        <v>113</v>
      </c>
      <c r="D6" s="22" t="s">
        <v>142</v>
      </c>
      <c r="E6" s="97">
        <v>62.95</v>
      </c>
      <c r="F6" s="97">
        <f t="shared" ref="F6:F13" si="1">E6/4</f>
        <v>15.737500000000001</v>
      </c>
      <c r="G6" s="97">
        <f t="shared" ref="G6:G11" si="2">F6*$G$12/$F$12</f>
        <v>21.095844504021446</v>
      </c>
      <c r="H6" s="100">
        <v>75</v>
      </c>
      <c r="I6" s="97">
        <v>375</v>
      </c>
      <c r="J6" s="97">
        <f t="shared" ref="J6:J13" si="3">G6+I6</f>
        <v>396.09584450402144</v>
      </c>
      <c r="K6" s="97">
        <v>31.95</v>
      </c>
      <c r="L6" s="100">
        <f t="shared" ref="L6:L12" si="4">K6*$L$13/$K$13</f>
        <v>132.48099516240498</v>
      </c>
      <c r="M6" s="97">
        <v>30</v>
      </c>
      <c r="N6" s="97">
        <f>M6*$N$5/$M$5</f>
        <v>42.857142857142854</v>
      </c>
      <c r="O6" s="97">
        <f t="shared" ref="O6:O13" si="5">F6+H6+K6+M6</f>
        <v>152.6875</v>
      </c>
      <c r="P6" s="97">
        <f t="shared" ref="P6:P13" si="6">J6+L6+N6</f>
        <v>571.43398252356928</v>
      </c>
      <c r="Q6" t="s">
        <v>186</v>
      </c>
    </row>
    <row r="7" spans="1:17" ht="30" customHeight="1" x14ac:dyDescent="0.25">
      <c r="A7" s="4">
        <v>3</v>
      </c>
      <c r="B7" s="75" t="s">
        <v>2</v>
      </c>
      <c r="C7" s="21" t="s">
        <v>3</v>
      </c>
      <c r="D7" s="22" t="s">
        <v>142</v>
      </c>
      <c r="E7" s="97">
        <v>155.815</v>
      </c>
      <c r="F7" s="97">
        <f t="shared" si="1"/>
        <v>38.953749999999999</v>
      </c>
      <c r="G7" s="97">
        <f t="shared" si="2"/>
        <v>52.216823056300271</v>
      </c>
      <c r="H7" s="100">
        <v>0</v>
      </c>
      <c r="I7" s="97">
        <f>H7*$I$6/$H$6</f>
        <v>0</v>
      </c>
      <c r="J7" s="97">
        <f t="shared" si="3"/>
        <v>52.216823056300271</v>
      </c>
      <c r="K7" s="97">
        <v>69.349999999999994</v>
      </c>
      <c r="L7" s="100">
        <f t="shared" si="4"/>
        <v>287.5604699378024</v>
      </c>
      <c r="M7" s="97">
        <v>90</v>
      </c>
      <c r="N7" s="97">
        <f t="shared" ref="N7:N13" si="7">M7*$N$5/$M$5</f>
        <v>128.57142857142858</v>
      </c>
      <c r="O7" s="97">
        <f t="shared" si="5"/>
        <v>198.30374999999998</v>
      </c>
      <c r="P7" s="97">
        <f t="shared" si="6"/>
        <v>468.34872156553126</v>
      </c>
      <c r="Q7" t="s">
        <v>183</v>
      </c>
    </row>
    <row r="8" spans="1:17" ht="30" customHeight="1" x14ac:dyDescent="0.25">
      <c r="A8" s="4">
        <v>4</v>
      </c>
      <c r="B8" s="30" t="s">
        <v>151</v>
      </c>
      <c r="C8" s="21" t="s">
        <v>152</v>
      </c>
      <c r="D8" s="22" t="s">
        <v>142</v>
      </c>
      <c r="E8" s="97">
        <v>44.875</v>
      </c>
      <c r="F8" s="97">
        <f t="shared" si="1"/>
        <v>11.21875</v>
      </c>
      <c r="G8" s="97">
        <f t="shared" si="2"/>
        <v>15.038538873994638</v>
      </c>
      <c r="H8" s="100">
        <v>7.5</v>
      </c>
      <c r="I8" s="97">
        <f t="shared" ref="I8:I13" si="8">H8*$I$6/$H$6</f>
        <v>37.5</v>
      </c>
      <c r="J8" s="97">
        <f t="shared" si="3"/>
        <v>52.538538873994639</v>
      </c>
      <c r="K8" s="97">
        <v>30.75</v>
      </c>
      <c r="L8" s="100">
        <f t="shared" si="4"/>
        <v>127.50518313752593</v>
      </c>
      <c r="M8" s="97">
        <v>20</v>
      </c>
      <c r="N8" s="97">
        <f t="shared" si="7"/>
        <v>28.571428571428573</v>
      </c>
      <c r="O8" s="97">
        <f t="shared" si="5"/>
        <v>69.46875</v>
      </c>
      <c r="P8" s="97">
        <f t="shared" si="6"/>
        <v>208.61515058294916</v>
      </c>
      <c r="Q8" t="s">
        <v>183</v>
      </c>
    </row>
    <row r="9" spans="1:17" ht="30" customHeight="1" x14ac:dyDescent="0.25">
      <c r="A9" s="4">
        <v>5</v>
      </c>
      <c r="B9" s="30" t="s">
        <v>124</v>
      </c>
      <c r="C9" s="21" t="s">
        <v>123</v>
      </c>
      <c r="D9" s="22" t="s">
        <v>142</v>
      </c>
      <c r="E9" s="97">
        <v>126.05</v>
      </c>
      <c r="F9" s="97">
        <f t="shared" si="1"/>
        <v>31.512499999999999</v>
      </c>
      <c r="G9" s="97">
        <f t="shared" si="2"/>
        <v>42.241957104557642</v>
      </c>
      <c r="H9" s="100">
        <v>15</v>
      </c>
      <c r="I9" s="97">
        <f t="shared" si="8"/>
        <v>75</v>
      </c>
      <c r="J9" s="97">
        <f t="shared" si="3"/>
        <v>117.24195710455764</v>
      </c>
      <c r="K9" s="97">
        <v>52.2</v>
      </c>
      <c r="L9" s="100">
        <f t="shared" si="4"/>
        <v>216.44782308223913</v>
      </c>
      <c r="M9" s="97">
        <v>20</v>
      </c>
      <c r="N9" s="97">
        <f t="shared" si="7"/>
        <v>28.571428571428573</v>
      </c>
      <c r="O9" s="97">
        <f t="shared" si="5"/>
        <v>118.71250000000001</v>
      </c>
      <c r="P9" s="97">
        <f t="shared" si="6"/>
        <v>362.26120875822534</v>
      </c>
      <c r="Q9" t="s">
        <v>183</v>
      </c>
    </row>
    <row r="10" spans="1:17" ht="30" customHeight="1" x14ac:dyDescent="0.25">
      <c r="A10" s="4">
        <v>6</v>
      </c>
      <c r="B10" s="30" t="s">
        <v>155</v>
      </c>
      <c r="C10" s="21" t="s">
        <v>156</v>
      </c>
      <c r="D10" s="22" t="s">
        <v>142</v>
      </c>
      <c r="E10" s="97">
        <v>41.72</v>
      </c>
      <c r="F10" s="97">
        <f t="shared" si="1"/>
        <v>10.43</v>
      </c>
      <c r="G10" s="97">
        <f t="shared" si="2"/>
        <v>13.981233243967829</v>
      </c>
      <c r="H10" s="100">
        <v>0</v>
      </c>
      <c r="I10" s="97">
        <f t="shared" si="8"/>
        <v>0</v>
      </c>
      <c r="J10" s="97">
        <f t="shared" si="3"/>
        <v>13.981233243967829</v>
      </c>
      <c r="K10" s="97">
        <v>4.45</v>
      </c>
      <c r="L10" s="100">
        <f t="shared" si="4"/>
        <v>18.45196959225985</v>
      </c>
      <c r="M10" s="97">
        <v>30</v>
      </c>
      <c r="N10" s="97">
        <f t="shared" si="7"/>
        <v>42.857142857142854</v>
      </c>
      <c r="O10" s="97">
        <f t="shared" si="5"/>
        <v>44.879999999999995</v>
      </c>
      <c r="P10" s="97">
        <f t="shared" si="6"/>
        <v>75.29034569337054</v>
      </c>
      <c r="Q10" t="s">
        <v>184</v>
      </c>
    </row>
    <row r="11" spans="1:17" ht="30" customHeight="1" x14ac:dyDescent="0.25">
      <c r="A11" s="4">
        <v>7</v>
      </c>
      <c r="B11" s="30" t="s">
        <v>159</v>
      </c>
      <c r="C11" s="21" t="s">
        <v>160</v>
      </c>
      <c r="D11" s="22" t="s">
        <v>142</v>
      </c>
      <c r="E11" s="97">
        <v>61.25</v>
      </c>
      <c r="F11" s="97">
        <f t="shared" si="1"/>
        <v>15.3125</v>
      </c>
      <c r="G11" s="97">
        <f t="shared" si="2"/>
        <v>20.526139410187668</v>
      </c>
      <c r="H11" s="100">
        <v>0</v>
      </c>
      <c r="I11" s="97">
        <f t="shared" si="8"/>
        <v>0</v>
      </c>
      <c r="J11" s="97">
        <f t="shared" si="3"/>
        <v>20.526139410187668</v>
      </c>
      <c r="K11" s="97">
        <v>10.9</v>
      </c>
      <c r="L11" s="100">
        <f t="shared" si="4"/>
        <v>45.196959225984799</v>
      </c>
      <c r="M11" s="97">
        <v>0</v>
      </c>
      <c r="N11" s="97">
        <f t="shared" si="7"/>
        <v>0</v>
      </c>
      <c r="O11" s="97">
        <f t="shared" si="5"/>
        <v>26.212499999999999</v>
      </c>
      <c r="P11" s="97">
        <f t="shared" si="6"/>
        <v>65.723098636172466</v>
      </c>
      <c r="Q11" t="s">
        <v>188</v>
      </c>
    </row>
    <row r="12" spans="1:17" ht="30" customHeight="1" x14ac:dyDescent="0.25">
      <c r="A12" s="4">
        <v>8</v>
      </c>
      <c r="B12" s="30" t="s">
        <v>163</v>
      </c>
      <c r="C12" s="21" t="s">
        <v>164</v>
      </c>
      <c r="D12" s="22" t="s">
        <v>142</v>
      </c>
      <c r="E12" s="97">
        <v>373</v>
      </c>
      <c r="F12" s="97">
        <f t="shared" si="1"/>
        <v>93.25</v>
      </c>
      <c r="G12" s="100">
        <v>125</v>
      </c>
      <c r="H12" s="100">
        <v>0</v>
      </c>
      <c r="I12" s="97">
        <f t="shared" si="8"/>
        <v>0</v>
      </c>
      <c r="J12" s="97">
        <f t="shared" si="3"/>
        <v>125</v>
      </c>
      <c r="K12" s="97">
        <v>1.95</v>
      </c>
      <c r="L12" s="100">
        <f t="shared" si="4"/>
        <v>8.0856945404284737</v>
      </c>
      <c r="M12" s="97">
        <v>0</v>
      </c>
      <c r="N12" s="97">
        <f t="shared" si="7"/>
        <v>0</v>
      </c>
      <c r="O12" s="97">
        <f t="shared" si="5"/>
        <v>95.2</v>
      </c>
      <c r="P12" s="97">
        <f t="shared" si="6"/>
        <v>133.08569454042848</v>
      </c>
      <c r="Q12" t="s">
        <v>184</v>
      </c>
    </row>
    <row r="13" spans="1:17" ht="30" customHeight="1" x14ac:dyDescent="0.25">
      <c r="A13" s="4">
        <v>9</v>
      </c>
      <c r="B13" s="30" t="s">
        <v>80</v>
      </c>
      <c r="C13" s="21" t="s">
        <v>77</v>
      </c>
      <c r="D13" s="22" t="s">
        <v>142</v>
      </c>
      <c r="E13" s="97">
        <v>55.28</v>
      </c>
      <c r="F13" s="97">
        <f t="shared" si="1"/>
        <v>13.82</v>
      </c>
      <c r="G13" s="100">
        <f>F13*G12/F12</f>
        <v>18.525469168900806</v>
      </c>
      <c r="H13" s="100">
        <v>32.549999999999997</v>
      </c>
      <c r="I13" s="97">
        <f t="shared" si="8"/>
        <v>162.74999999999997</v>
      </c>
      <c r="J13" s="97">
        <f t="shared" si="3"/>
        <v>181.27546916890077</v>
      </c>
      <c r="K13" s="97">
        <v>72.349999999999994</v>
      </c>
      <c r="L13" s="100">
        <v>300</v>
      </c>
      <c r="M13" s="97">
        <v>40</v>
      </c>
      <c r="N13" s="97">
        <f t="shared" si="7"/>
        <v>57.142857142857146</v>
      </c>
      <c r="O13" s="97">
        <f t="shared" si="5"/>
        <v>158.72</v>
      </c>
      <c r="P13" s="97">
        <f t="shared" si="6"/>
        <v>538.41832631175794</v>
      </c>
      <c r="Q13" t="s">
        <v>186</v>
      </c>
    </row>
    <row r="15" spans="1:17" ht="15.75" x14ac:dyDescent="0.25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3"/>
    </row>
    <row r="16" spans="1:17" x14ac:dyDescent="0.25">
      <c r="B16" s="1"/>
    </row>
  </sheetData>
  <sheetProtection algorithmName="SHA-512" hashValue="rT+V2Csk/dZOqd+fzrGGoCYEU4b1KobawCZmJYwF/sk2VWMeS1cAg7f83OP07ScgxsA2DNbeqTOheea4pPqMFQ==" saltValue="sc/xRr0168zj0ryTV6lNyw==" spinCount="100000" sheet="1" objects="1" scenarios="1"/>
  <mergeCells count="7">
    <mergeCell ref="A15:O15"/>
    <mergeCell ref="A1:O1"/>
    <mergeCell ref="A4:D4"/>
    <mergeCell ref="A2:O2"/>
    <mergeCell ref="E3:I3"/>
    <mergeCell ref="K3:L3"/>
    <mergeCell ref="M3:N3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3"/>
  <sheetViews>
    <sheetView workbookViewId="0">
      <selection activeCell="J14" sqref="J14"/>
    </sheetView>
  </sheetViews>
  <sheetFormatPr defaultRowHeight="15" x14ac:dyDescent="0.25"/>
  <cols>
    <col min="1" max="1" width="3.85546875" style="1" customWidth="1"/>
    <col min="2" max="2" width="13.42578125" style="11" customWidth="1"/>
    <col min="3" max="3" width="21" style="11" customWidth="1"/>
    <col min="4" max="4" width="16.425781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ht="15.7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25.5" x14ac:dyDescent="0.25">
      <c r="A3" s="5">
        <v>1</v>
      </c>
      <c r="B3" s="14" t="s">
        <v>37</v>
      </c>
      <c r="C3" s="4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4"/>
      <c r="K3" s="141" t="s">
        <v>41</v>
      </c>
      <c r="L3" s="141"/>
      <c r="M3" s="141" t="s">
        <v>42</v>
      </c>
      <c r="N3" s="141"/>
      <c r="O3" s="14"/>
      <c r="P3" s="27"/>
    </row>
    <row r="4" spans="1:17" ht="88.5" customHeight="1" x14ac:dyDescent="0.25">
      <c r="A4" s="138" t="s">
        <v>169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51</v>
      </c>
      <c r="N4" s="16" t="s">
        <v>55</v>
      </c>
      <c r="O4" s="14" t="s">
        <v>43</v>
      </c>
      <c r="P4" s="14" t="s">
        <v>52</v>
      </c>
    </row>
    <row r="5" spans="1:17" ht="30" customHeight="1" x14ac:dyDescent="0.25">
      <c r="A5" s="3">
        <v>1</v>
      </c>
      <c r="B5" s="77" t="s">
        <v>170</v>
      </c>
      <c r="C5" s="78" t="s">
        <v>171</v>
      </c>
      <c r="D5" s="22" t="s">
        <v>172</v>
      </c>
      <c r="E5" s="99">
        <v>48.975000000000001</v>
      </c>
      <c r="F5" s="99">
        <f>E5/4</f>
        <v>12.24375</v>
      </c>
      <c r="G5" s="99">
        <f>F5/$F$8*$G$8</f>
        <v>29.946802005625532</v>
      </c>
      <c r="H5" s="99">
        <v>0</v>
      </c>
      <c r="I5" s="99">
        <f>H5/H8*I8</f>
        <v>0</v>
      </c>
      <c r="J5" s="99">
        <f>G5+I5</f>
        <v>29.946802005625532</v>
      </c>
      <c r="K5" s="99">
        <v>0</v>
      </c>
      <c r="L5" s="99">
        <f>K5/K9*L9</f>
        <v>0</v>
      </c>
      <c r="M5" s="110">
        <v>0</v>
      </c>
      <c r="N5" s="99">
        <f>M5/M8*N8</f>
        <v>0</v>
      </c>
      <c r="O5" s="99">
        <f>F5+H5+K5+M5</f>
        <v>12.24375</v>
      </c>
      <c r="P5" s="99">
        <f>J5+L5+N5</f>
        <v>29.946802005625532</v>
      </c>
      <c r="Q5" t="s">
        <v>182</v>
      </c>
    </row>
    <row r="6" spans="1:17" ht="30" customHeight="1" x14ac:dyDescent="0.25">
      <c r="A6" s="3">
        <v>2</v>
      </c>
      <c r="B6" s="77" t="s">
        <v>137</v>
      </c>
      <c r="C6" s="78" t="s">
        <v>138</v>
      </c>
      <c r="D6" s="22" t="s">
        <v>172</v>
      </c>
      <c r="E6" s="99">
        <v>10</v>
      </c>
      <c r="F6" s="99">
        <f>E6/4</f>
        <v>2.5</v>
      </c>
      <c r="G6" s="99">
        <f t="shared" ref="G6:G7" si="0">F6/$F$8*$G$8</f>
        <v>6.114711997064938</v>
      </c>
      <c r="H6" s="99">
        <v>0</v>
      </c>
      <c r="I6" s="99">
        <f>H6/H8*I8</f>
        <v>0</v>
      </c>
      <c r="J6" s="99">
        <f t="shared" ref="J6:J11" si="1">G6+I6</f>
        <v>6.114711997064938</v>
      </c>
      <c r="K6" s="110">
        <v>2.75</v>
      </c>
      <c r="L6" s="110">
        <f>K6/$K$9*$L$9</f>
        <v>12.941176470588236</v>
      </c>
      <c r="M6" s="99">
        <v>0</v>
      </c>
      <c r="N6" s="110">
        <f>M6/M8*N8</f>
        <v>0</v>
      </c>
      <c r="O6" s="99">
        <f t="shared" ref="O6:O11" si="2">F6+H6+K6+M6</f>
        <v>5.25</v>
      </c>
      <c r="P6" s="99">
        <f t="shared" ref="P6:P11" si="3">J6+L6+N6</f>
        <v>19.055888467653173</v>
      </c>
      <c r="Q6" t="s">
        <v>186</v>
      </c>
    </row>
    <row r="7" spans="1:17" ht="30" customHeight="1" x14ac:dyDescent="0.25">
      <c r="A7" s="3">
        <v>3</v>
      </c>
      <c r="B7" s="77" t="s">
        <v>85</v>
      </c>
      <c r="C7" s="78" t="s">
        <v>82</v>
      </c>
      <c r="D7" s="22" t="s">
        <v>172</v>
      </c>
      <c r="E7" s="99">
        <v>43</v>
      </c>
      <c r="F7" s="99">
        <f t="shared" ref="F7" si="4">E7/4</f>
        <v>10.75</v>
      </c>
      <c r="G7" s="99">
        <f t="shared" si="0"/>
        <v>26.293261587379234</v>
      </c>
      <c r="H7" s="110">
        <v>27.45</v>
      </c>
      <c r="I7" s="99">
        <f>H7/$H$8*$I$8</f>
        <v>177.78497409326425</v>
      </c>
      <c r="J7" s="99">
        <f t="shared" si="1"/>
        <v>204.0782356806435</v>
      </c>
      <c r="K7" s="99">
        <v>33</v>
      </c>
      <c r="L7" s="110">
        <f t="shared" ref="L7:L8" si="5">K7/$K$9*$L$9</f>
        <v>155.29411764705884</v>
      </c>
      <c r="M7" s="99">
        <v>110</v>
      </c>
      <c r="N7" s="99">
        <f>M7/$M$8*$N$8</f>
        <v>110.00000000000001</v>
      </c>
      <c r="O7" s="99">
        <f t="shared" si="2"/>
        <v>181.2</v>
      </c>
      <c r="P7" s="99">
        <f t="shared" si="3"/>
        <v>469.37235332770234</v>
      </c>
      <c r="Q7" t="s">
        <v>188</v>
      </c>
    </row>
    <row r="8" spans="1:17" ht="30" customHeight="1" x14ac:dyDescent="0.25">
      <c r="A8" s="3">
        <v>4</v>
      </c>
      <c r="B8" s="77" t="s">
        <v>106</v>
      </c>
      <c r="C8" s="78" t="s">
        <v>105</v>
      </c>
      <c r="D8" s="22" t="s">
        <v>172</v>
      </c>
      <c r="E8" s="99">
        <v>204.42500000000001</v>
      </c>
      <c r="F8" s="99">
        <f t="shared" ref="F8:F9" si="6">E8/4</f>
        <v>51.106250000000003</v>
      </c>
      <c r="G8" s="99">
        <v>125</v>
      </c>
      <c r="H8" s="99">
        <v>57.9</v>
      </c>
      <c r="I8" s="99">
        <v>375</v>
      </c>
      <c r="J8" s="99">
        <f t="shared" si="1"/>
        <v>500</v>
      </c>
      <c r="K8" s="99">
        <v>35.15</v>
      </c>
      <c r="L8" s="110">
        <f t="shared" si="5"/>
        <v>165.41176470588235</v>
      </c>
      <c r="M8" s="99">
        <v>200</v>
      </c>
      <c r="N8" s="99">
        <v>200</v>
      </c>
      <c r="O8" s="99">
        <f t="shared" si="2"/>
        <v>344.15625</v>
      </c>
      <c r="P8" s="99">
        <f t="shared" si="3"/>
        <v>865.41176470588232</v>
      </c>
      <c r="Q8" t="s">
        <v>185</v>
      </c>
    </row>
    <row r="9" spans="1:17" ht="30" customHeight="1" x14ac:dyDescent="0.25">
      <c r="A9" s="3">
        <v>5</v>
      </c>
      <c r="B9" s="77" t="s">
        <v>130</v>
      </c>
      <c r="C9" s="78" t="s">
        <v>129</v>
      </c>
      <c r="D9" s="22" t="s">
        <v>172</v>
      </c>
      <c r="E9" s="99">
        <v>24.605</v>
      </c>
      <c r="F9" s="99">
        <f t="shared" si="6"/>
        <v>6.1512500000000001</v>
      </c>
      <c r="G9" s="99">
        <f t="shared" ref="G9:G11" si="7">F9/$F$8*$G$8</f>
        <v>15.045248868778279</v>
      </c>
      <c r="H9" s="110">
        <v>0</v>
      </c>
      <c r="I9" s="110">
        <f>H9/H8*I8</f>
        <v>0</v>
      </c>
      <c r="J9" s="99">
        <f t="shared" si="1"/>
        <v>15.045248868778279</v>
      </c>
      <c r="K9" s="99">
        <v>63.75</v>
      </c>
      <c r="L9" s="99">
        <v>300</v>
      </c>
      <c r="M9" s="110">
        <v>0</v>
      </c>
      <c r="N9" s="99">
        <f>M9/M8*N8</f>
        <v>0</v>
      </c>
      <c r="O9" s="99">
        <f t="shared" si="2"/>
        <v>69.901250000000005</v>
      </c>
      <c r="P9" s="99">
        <f t="shared" si="3"/>
        <v>315.04524886877829</v>
      </c>
      <c r="Q9" t="s">
        <v>187</v>
      </c>
    </row>
    <row r="10" spans="1:17" ht="30" customHeight="1" x14ac:dyDescent="0.25">
      <c r="A10" s="3">
        <v>6</v>
      </c>
      <c r="B10" s="77" t="s">
        <v>173</v>
      </c>
      <c r="C10" s="78" t="s">
        <v>174</v>
      </c>
      <c r="D10" s="22" t="s">
        <v>172</v>
      </c>
      <c r="E10" s="99">
        <v>1.98</v>
      </c>
      <c r="F10" s="99">
        <f>E10/4</f>
        <v>0.495</v>
      </c>
      <c r="G10" s="99">
        <f t="shared" si="7"/>
        <v>1.2107129754188577</v>
      </c>
      <c r="H10" s="99">
        <v>31.8</v>
      </c>
      <c r="I10" s="99">
        <f t="shared" ref="I10:I11" si="8">H10/$H$8*$I$8</f>
        <v>205.95854922279796</v>
      </c>
      <c r="J10" s="99">
        <f t="shared" si="1"/>
        <v>207.16926219821681</v>
      </c>
      <c r="K10" s="99">
        <v>31.25</v>
      </c>
      <c r="L10" s="110">
        <f t="shared" ref="L10:L11" si="9">K10/$K$9*$L$9</f>
        <v>147.05882352941177</v>
      </c>
      <c r="M10" s="99">
        <v>150</v>
      </c>
      <c r="N10" s="99">
        <f t="shared" ref="N10:N11" si="10">M10/$M$8*$N$8</f>
        <v>150</v>
      </c>
      <c r="O10" s="99">
        <f t="shared" si="2"/>
        <v>213.54500000000002</v>
      </c>
      <c r="P10" s="99">
        <f t="shared" si="3"/>
        <v>504.22808572762858</v>
      </c>
      <c r="Q10" t="s">
        <v>182</v>
      </c>
    </row>
    <row r="11" spans="1:17" ht="30" customHeight="1" x14ac:dyDescent="0.25">
      <c r="A11" s="3">
        <v>7</v>
      </c>
      <c r="B11" s="49" t="s">
        <v>116</v>
      </c>
      <c r="C11" s="22" t="s">
        <v>115</v>
      </c>
      <c r="D11" s="22" t="s">
        <v>172</v>
      </c>
      <c r="E11" s="102">
        <v>10</v>
      </c>
      <c r="F11" s="99">
        <f t="shared" ref="F11" si="11">E11/4</f>
        <v>2.5</v>
      </c>
      <c r="G11" s="99">
        <f t="shared" si="7"/>
        <v>6.114711997064938</v>
      </c>
      <c r="H11" s="102">
        <v>51</v>
      </c>
      <c r="I11" s="99">
        <f t="shared" si="8"/>
        <v>330.31088082901556</v>
      </c>
      <c r="J11" s="99">
        <f t="shared" si="1"/>
        <v>336.4255928260805</v>
      </c>
      <c r="K11" s="102">
        <v>2.5499999999999998</v>
      </c>
      <c r="L11" s="110">
        <f t="shared" si="9"/>
        <v>11.999999999999998</v>
      </c>
      <c r="M11" s="102">
        <v>20</v>
      </c>
      <c r="N11" s="99">
        <f t="shared" si="10"/>
        <v>20</v>
      </c>
      <c r="O11" s="99">
        <f t="shared" si="2"/>
        <v>76.05</v>
      </c>
      <c r="P11" s="99">
        <f t="shared" si="3"/>
        <v>368.4255928260805</v>
      </c>
      <c r="Q11" t="s">
        <v>185</v>
      </c>
    </row>
    <row r="12" spans="1:17" x14ac:dyDescent="0.25">
      <c r="A12" s="7"/>
      <c r="B12" s="28"/>
      <c r="C12" s="28"/>
      <c r="D12" s="28"/>
    </row>
    <row r="13" spans="1:17" ht="15.75" x14ac:dyDescent="0.2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</sheetData>
  <sheetProtection algorithmName="SHA-512" hashValue="58FaCsNP5MR/o/6D4Tsk7oSQXSk5Cl66Nob2oUtSwRwl9FWv3O/gcLz8Yry6sKEKFDVWFD108NHj8IUDWhElOg==" saltValue="amc5yC21N1topM0gIfZvVw==" spinCount="100000" sheet="1" objects="1" scenarios="1"/>
  <mergeCells count="7">
    <mergeCell ref="A1:O1"/>
    <mergeCell ref="A13:O13"/>
    <mergeCell ref="A2:O2"/>
    <mergeCell ref="E3:I3"/>
    <mergeCell ref="K3:L3"/>
    <mergeCell ref="M3:N3"/>
    <mergeCell ref="A4:D4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33"/>
  <sheetViews>
    <sheetView zoomScaleNormal="100" workbookViewId="0">
      <selection activeCell="Q19" sqref="Q19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1.140625" style="26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ht="38.25" x14ac:dyDescent="0.25">
      <c r="A2" s="5" t="s">
        <v>36</v>
      </c>
      <c r="B2" s="9" t="s">
        <v>37</v>
      </c>
      <c r="C2" s="38" t="s">
        <v>57</v>
      </c>
      <c r="D2" s="9" t="s">
        <v>39</v>
      </c>
      <c r="E2" s="137" t="s">
        <v>40</v>
      </c>
      <c r="F2" s="137"/>
      <c r="G2" s="137"/>
      <c r="H2" s="137"/>
      <c r="I2" s="137"/>
      <c r="J2" s="12"/>
      <c r="K2" s="137" t="s">
        <v>41</v>
      </c>
      <c r="L2" s="137"/>
      <c r="M2" s="137" t="s">
        <v>42</v>
      </c>
      <c r="N2" s="137"/>
      <c r="O2" s="12" t="s">
        <v>43</v>
      </c>
      <c r="P2" s="14" t="s">
        <v>52</v>
      </c>
    </row>
    <row r="3" spans="1:17" ht="64.5" x14ac:dyDescent="0.25">
      <c r="A3" s="138" t="s">
        <v>4</v>
      </c>
      <c r="B3" s="138"/>
      <c r="C3" s="138"/>
      <c r="D3" s="138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56</v>
      </c>
      <c r="L3" s="19" t="s">
        <v>50</v>
      </c>
      <c r="M3" s="16" t="s">
        <v>54</v>
      </c>
      <c r="N3" s="16" t="s">
        <v>55</v>
      </c>
      <c r="O3" s="20"/>
      <c r="P3" s="32"/>
    </row>
    <row r="4" spans="1:17" ht="26.25" x14ac:dyDescent="0.25">
      <c r="A4" s="115">
        <v>1</v>
      </c>
      <c r="B4" s="116" t="s">
        <v>143</v>
      </c>
      <c r="C4" s="116" t="s">
        <v>144</v>
      </c>
      <c r="D4" s="117" t="s">
        <v>5</v>
      </c>
      <c r="E4" s="97">
        <v>157.83000000000001</v>
      </c>
      <c r="F4" s="97">
        <f>E4/4</f>
        <v>39.457500000000003</v>
      </c>
      <c r="G4" s="97">
        <f>F4*$G$6/$F$6</f>
        <v>118.1716082659479</v>
      </c>
      <c r="H4" s="97">
        <v>0</v>
      </c>
      <c r="I4" s="97">
        <f>H4*$I$7/$H$7</f>
        <v>0</v>
      </c>
      <c r="J4" s="97">
        <f>G4+I4</f>
        <v>118.1716082659479</v>
      </c>
      <c r="K4" s="97">
        <v>155.1</v>
      </c>
      <c r="L4" s="100">
        <v>300</v>
      </c>
      <c r="M4" s="97">
        <v>140</v>
      </c>
      <c r="N4" s="97">
        <v>200</v>
      </c>
      <c r="O4" s="97">
        <f>F4+H4+K4+M4</f>
        <v>334.5575</v>
      </c>
      <c r="P4" s="97">
        <f>J4+L4+N4</f>
        <v>618.17160826594795</v>
      </c>
      <c r="Q4" t="s">
        <v>185</v>
      </c>
    </row>
    <row r="5" spans="1:17" ht="26.25" x14ac:dyDescent="0.25">
      <c r="A5" s="115">
        <v>2</v>
      </c>
      <c r="B5" s="116" t="s">
        <v>145</v>
      </c>
      <c r="C5" s="116" t="s">
        <v>146</v>
      </c>
      <c r="D5" s="117" t="s">
        <v>5</v>
      </c>
      <c r="E5" s="97">
        <v>103.24</v>
      </c>
      <c r="F5" s="97">
        <f t="shared" ref="F5:F7" si="0">E5/4</f>
        <v>25.81</v>
      </c>
      <c r="G5" s="97">
        <f>F5*$G$6/$F$6</f>
        <v>77.298592392932022</v>
      </c>
      <c r="H5" s="97">
        <v>75</v>
      </c>
      <c r="I5" s="97">
        <f t="shared" ref="I5:I6" si="1">H5*$I$7/$H$7</f>
        <v>244.77806788511748</v>
      </c>
      <c r="J5" s="97">
        <f t="shared" ref="J5:J7" si="2">G5+I5</f>
        <v>322.07666027804953</v>
      </c>
      <c r="K5" s="97">
        <v>33</v>
      </c>
      <c r="L5" s="97">
        <f>K5*$L$4/$K$4</f>
        <v>63.829787234042556</v>
      </c>
      <c r="M5" s="97">
        <v>0</v>
      </c>
      <c r="N5" s="97">
        <v>0</v>
      </c>
      <c r="O5" s="97">
        <f t="shared" ref="O5:O7" si="3">F5+H5+K5+M5</f>
        <v>133.81</v>
      </c>
      <c r="P5" s="97">
        <f t="shared" ref="P5:P7" si="4">J5+L5+N5</f>
        <v>385.90644751209209</v>
      </c>
      <c r="Q5" t="s">
        <v>187</v>
      </c>
    </row>
    <row r="6" spans="1:17" ht="26.25" x14ac:dyDescent="0.25">
      <c r="A6" s="118">
        <v>3</v>
      </c>
      <c r="B6" s="116" t="s">
        <v>90</v>
      </c>
      <c r="C6" s="116" t="s">
        <v>89</v>
      </c>
      <c r="D6" s="119" t="s">
        <v>5</v>
      </c>
      <c r="E6" s="103">
        <v>166.95</v>
      </c>
      <c r="F6" s="97">
        <f t="shared" si="0"/>
        <v>41.737499999999997</v>
      </c>
      <c r="G6" s="103">
        <v>125</v>
      </c>
      <c r="H6" s="103">
        <v>8.6999999999999993</v>
      </c>
      <c r="I6" s="97">
        <f t="shared" si="1"/>
        <v>28.394255874673625</v>
      </c>
      <c r="J6" s="97">
        <f t="shared" si="2"/>
        <v>153.39425587467363</v>
      </c>
      <c r="K6" s="103">
        <v>27.5</v>
      </c>
      <c r="L6" s="97">
        <f t="shared" ref="L6:L7" si="5">K6*$L$4/$K$4</f>
        <v>53.191489361702132</v>
      </c>
      <c r="M6" s="120">
        <v>130</v>
      </c>
      <c r="N6" s="120">
        <f>M6*N4/M4</f>
        <v>185.71428571428572</v>
      </c>
      <c r="O6" s="97">
        <f t="shared" si="3"/>
        <v>207.9375</v>
      </c>
      <c r="P6" s="97">
        <f t="shared" si="4"/>
        <v>392.30003095066149</v>
      </c>
      <c r="Q6" t="s">
        <v>180</v>
      </c>
    </row>
    <row r="7" spans="1:17" ht="26.25" x14ac:dyDescent="0.25">
      <c r="A7" s="118">
        <v>5</v>
      </c>
      <c r="B7" s="121" t="s">
        <v>6</v>
      </c>
      <c r="C7" s="121" t="s">
        <v>7</v>
      </c>
      <c r="D7" s="119" t="s">
        <v>5</v>
      </c>
      <c r="E7" s="103">
        <v>10</v>
      </c>
      <c r="F7" s="97">
        <f t="shared" si="0"/>
        <v>2.5</v>
      </c>
      <c r="G7" s="97">
        <f>F7*$G$6/$F$6</f>
        <v>7.4872716382150353</v>
      </c>
      <c r="H7" s="103">
        <v>114.9</v>
      </c>
      <c r="I7" s="103">
        <v>375</v>
      </c>
      <c r="J7" s="97">
        <f t="shared" si="2"/>
        <v>382.48727163821502</v>
      </c>
      <c r="K7" s="103">
        <v>50.9</v>
      </c>
      <c r="L7" s="97">
        <f t="shared" si="5"/>
        <v>98.452611218568663</v>
      </c>
      <c r="M7" s="120">
        <v>0</v>
      </c>
      <c r="N7" s="120">
        <v>0</v>
      </c>
      <c r="O7" s="97">
        <f t="shared" si="3"/>
        <v>168.3</v>
      </c>
      <c r="P7" s="97">
        <f t="shared" si="4"/>
        <v>480.9398828567837</v>
      </c>
      <c r="Q7" t="s">
        <v>185</v>
      </c>
    </row>
    <row r="8" spans="1:17" ht="39.75" customHeight="1" x14ac:dyDescent="0.25">
      <c r="A8" s="157"/>
      <c r="B8" s="158"/>
      <c r="C8" s="158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60"/>
    </row>
    <row r="9" spans="1:17" x14ac:dyDescent="0.25">
      <c r="A9" s="122"/>
      <c r="B9" s="123"/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7" x14ac:dyDescent="0.25">
      <c r="A10" s="122"/>
      <c r="B10" s="123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7" ht="15.75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24"/>
    </row>
    <row r="12" spans="1:17" ht="25.5" x14ac:dyDescent="0.25">
      <c r="A12" s="125" t="s">
        <v>58</v>
      </c>
      <c r="B12" s="126" t="s">
        <v>37</v>
      </c>
      <c r="C12" s="127" t="s">
        <v>57</v>
      </c>
      <c r="D12" s="128" t="s">
        <v>39</v>
      </c>
      <c r="E12" s="155" t="s">
        <v>40</v>
      </c>
      <c r="F12" s="155"/>
      <c r="G12" s="155"/>
      <c r="H12" s="155"/>
      <c r="I12" s="155"/>
      <c r="J12" s="126"/>
      <c r="K12" s="155" t="s">
        <v>41</v>
      </c>
      <c r="L12" s="155"/>
      <c r="M12" s="155" t="s">
        <v>42</v>
      </c>
      <c r="N12" s="155"/>
      <c r="O12" s="126"/>
      <c r="P12" s="98"/>
    </row>
    <row r="13" spans="1:17" ht="64.5" x14ac:dyDescent="0.25">
      <c r="A13" s="154" t="s">
        <v>8</v>
      </c>
      <c r="B13" s="154"/>
      <c r="C13" s="154"/>
      <c r="D13" s="154"/>
      <c r="E13" s="129" t="s">
        <v>44</v>
      </c>
      <c r="F13" s="129" t="s">
        <v>45</v>
      </c>
      <c r="G13" s="129" t="s">
        <v>46</v>
      </c>
      <c r="H13" s="129" t="s">
        <v>47</v>
      </c>
      <c r="I13" s="129" t="s">
        <v>48</v>
      </c>
      <c r="J13" s="130" t="s">
        <v>49</v>
      </c>
      <c r="K13" s="129" t="s">
        <v>44</v>
      </c>
      <c r="L13" s="130" t="s">
        <v>50</v>
      </c>
      <c r="M13" s="129" t="s">
        <v>51</v>
      </c>
      <c r="N13" s="129" t="s">
        <v>55</v>
      </c>
      <c r="O13" s="126" t="s">
        <v>43</v>
      </c>
      <c r="P13" s="126" t="s">
        <v>52</v>
      </c>
    </row>
    <row r="14" spans="1:17" ht="26.25" x14ac:dyDescent="0.25">
      <c r="A14" s="131">
        <v>1</v>
      </c>
      <c r="B14" s="132" t="s">
        <v>126</v>
      </c>
      <c r="C14" s="133" t="s">
        <v>125</v>
      </c>
      <c r="D14" s="117" t="s">
        <v>9</v>
      </c>
      <c r="E14" s="97">
        <v>52.634999999999998</v>
      </c>
      <c r="F14" s="97">
        <f>E14/4</f>
        <v>13.15875</v>
      </c>
      <c r="G14" s="97">
        <f>F14*$G$15/$F$15</f>
        <v>21.75</v>
      </c>
      <c r="H14" s="97">
        <v>0</v>
      </c>
      <c r="I14" s="97">
        <f>H14*$I$26/$H$26</f>
        <v>0</v>
      </c>
      <c r="J14" s="97">
        <f>G14+I14</f>
        <v>21.75</v>
      </c>
      <c r="K14" s="97">
        <v>42.4</v>
      </c>
      <c r="L14" s="98">
        <f>K14*$L$17/$K$17</f>
        <v>82.011605415860743</v>
      </c>
      <c r="M14" s="97">
        <v>30</v>
      </c>
      <c r="N14" s="98">
        <f>M14*$N$15/$M$15</f>
        <v>42.857142857142854</v>
      </c>
      <c r="O14" s="97">
        <f>F14+H14+K14+M14</f>
        <v>85.558750000000003</v>
      </c>
      <c r="P14" s="97">
        <f>J14+L14+N14</f>
        <v>146.6187482730036</v>
      </c>
      <c r="Q14" t="s">
        <v>179</v>
      </c>
    </row>
    <row r="15" spans="1:17" ht="26.25" x14ac:dyDescent="0.25">
      <c r="A15" s="131">
        <v>2</v>
      </c>
      <c r="B15" s="134" t="s">
        <v>140</v>
      </c>
      <c r="C15" s="133" t="s">
        <v>141</v>
      </c>
      <c r="D15" s="117" t="s">
        <v>9</v>
      </c>
      <c r="E15" s="97">
        <v>302.5</v>
      </c>
      <c r="F15" s="97">
        <f t="shared" ref="F15:F30" si="6">E15/4</f>
        <v>75.625</v>
      </c>
      <c r="G15" s="97">
        <v>125</v>
      </c>
      <c r="H15" s="100">
        <v>0</v>
      </c>
      <c r="I15" s="97">
        <f t="shared" ref="I15:I30" si="7">H15*$I$26/$H$26</f>
        <v>0</v>
      </c>
      <c r="J15" s="97">
        <f t="shared" ref="J15:J30" si="8">G15+I15</f>
        <v>125</v>
      </c>
      <c r="K15" s="97">
        <v>36.15</v>
      </c>
      <c r="L15" s="98">
        <f t="shared" ref="L15:L30" si="9">K15*$L$17/$K$17</f>
        <v>69.92263056092844</v>
      </c>
      <c r="M15" s="97">
        <v>140</v>
      </c>
      <c r="N15" s="98">
        <v>200</v>
      </c>
      <c r="O15" s="97">
        <f t="shared" ref="O15:O30" si="10">F15+H15+K15+M15</f>
        <v>251.77500000000001</v>
      </c>
      <c r="P15" s="97">
        <f t="shared" ref="P15:P30" si="11">J15+L15+N15</f>
        <v>394.92263056092844</v>
      </c>
      <c r="Q15" t="s">
        <v>180</v>
      </c>
    </row>
    <row r="16" spans="1:17" ht="26.25" x14ac:dyDescent="0.25">
      <c r="A16" s="131">
        <v>3</v>
      </c>
      <c r="B16" s="134" t="s">
        <v>10</v>
      </c>
      <c r="C16" s="133" t="s">
        <v>11</v>
      </c>
      <c r="D16" s="117" t="s">
        <v>9</v>
      </c>
      <c r="E16" s="97">
        <v>137.36500000000001</v>
      </c>
      <c r="F16" s="97">
        <f t="shared" si="6"/>
        <v>34.341250000000002</v>
      </c>
      <c r="G16" s="97">
        <f>F16*$G$15/$F$15</f>
        <v>56.762396694214878</v>
      </c>
      <c r="H16" s="100">
        <v>0</v>
      </c>
      <c r="I16" s="97">
        <f t="shared" si="7"/>
        <v>0</v>
      </c>
      <c r="J16" s="97">
        <f t="shared" si="8"/>
        <v>56.762396694214878</v>
      </c>
      <c r="K16" s="97">
        <v>86.7</v>
      </c>
      <c r="L16" s="98">
        <f t="shared" si="9"/>
        <v>167.69825918762089</v>
      </c>
      <c r="M16" s="97">
        <v>50</v>
      </c>
      <c r="N16" s="98">
        <f>M16*$N$15/$M$15</f>
        <v>71.428571428571431</v>
      </c>
      <c r="O16" s="97">
        <f t="shared" si="10"/>
        <v>171.04124999999999</v>
      </c>
      <c r="P16" s="97">
        <f t="shared" si="11"/>
        <v>295.88922731040719</v>
      </c>
      <c r="Q16" t="s">
        <v>182</v>
      </c>
    </row>
    <row r="17" spans="1:17" ht="26.25" x14ac:dyDescent="0.25">
      <c r="A17" s="131">
        <v>4</v>
      </c>
      <c r="B17" s="134" t="s">
        <v>12</v>
      </c>
      <c r="C17" s="133" t="s">
        <v>144</v>
      </c>
      <c r="D17" s="117" t="s">
        <v>9</v>
      </c>
      <c r="E17" s="97">
        <v>157.83000000000001</v>
      </c>
      <c r="F17" s="97">
        <f t="shared" si="6"/>
        <v>39.457500000000003</v>
      </c>
      <c r="G17" s="97">
        <f t="shared" ref="G17:G30" si="12">F17*$G$15/$F$15</f>
        <v>65.219008264462815</v>
      </c>
      <c r="H17" s="100">
        <v>0</v>
      </c>
      <c r="I17" s="97">
        <f t="shared" si="7"/>
        <v>0</v>
      </c>
      <c r="J17" s="97">
        <f t="shared" si="8"/>
        <v>65.219008264462815</v>
      </c>
      <c r="K17" s="97">
        <v>155.1</v>
      </c>
      <c r="L17" s="98">
        <v>300</v>
      </c>
      <c r="M17" s="97">
        <v>140</v>
      </c>
      <c r="N17" s="98">
        <f t="shared" ref="N17:N30" si="13">M17*$N$15/$M$15</f>
        <v>200</v>
      </c>
      <c r="O17" s="97">
        <f t="shared" si="10"/>
        <v>334.5575</v>
      </c>
      <c r="P17" s="97">
        <f t="shared" si="11"/>
        <v>565.21900826446279</v>
      </c>
      <c r="Q17" t="s">
        <v>179</v>
      </c>
    </row>
    <row r="18" spans="1:17" ht="26.25" x14ac:dyDescent="0.25">
      <c r="A18" s="131">
        <v>5</v>
      </c>
      <c r="B18" s="134" t="s">
        <v>147</v>
      </c>
      <c r="C18" s="133" t="s">
        <v>148</v>
      </c>
      <c r="D18" s="117" t="s">
        <v>9</v>
      </c>
      <c r="E18" s="97">
        <v>65.5</v>
      </c>
      <c r="F18" s="97">
        <f t="shared" si="6"/>
        <v>16.375</v>
      </c>
      <c r="G18" s="97">
        <f t="shared" si="12"/>
        <v>27.06611570247934</v>
      </c>
      <c r="H18" s="97">
        <v>0</v>
      </c>
      <c r="I18" s="97">
        <f t="shared" si="7"/>
        <v>0</v>
      </c>
      <c r="J18" s="97">
        <f t="shared" si="8"/>
        <v>27.06611570247934</v>
      </c>
      <c r="K18" s="97">
        <v>0</v>
      </c>
      <c r="L18" s="98">
        <f t="shared" si="9"/>
        <v>0</v>
      </c>
      <c r="M18" s="97">
        <v>0</v>
      </c>
      <c r="N18" s="98">
        <f t="shared" si="13"/>
        <v>0</v>
      </c>
      <c r="O18" s="97">
        <f t="shared" si="10"/>
        <v>16.375</v>
      </c>
      <c r="P18" s="97">
        <f t="shared" si="11"/>
        <v>27.06611570247934</v>
      </c>
      <c r="Q18" t="s">
        <v>182</v>
      </c>
    </row>
    <row r="19" spans="1:17" ht="26.25" x14ac:dyDescent="0.25">
      <c r="A19" s="131">
        <v>6</v>
      </c>
      <c r="B19" s="134" t="s">
        <v>128</v>
      </c>
      <c r="C19" s="133" t="s">
        <v>127</v>
      </c>
      <c r="D19" s="117" t="s">
        <v>9</v>
      </c>
      <c r="E19" s="97">
        <v>232.9</v>
      </c>
      <c r="F19" s="97">
        <f t="shared" si="6"/>
        <v>58.225000000000001</v>
      </c>
      <c r="G19" s="97">
        <f t="shared" si="12"/>
        <v>96.239669421487605</v>
      </c>
      <c r="H19" s="97">
        <v>90</v>
      </c>
      <c r="I19" s="97">
        <f t="shared" si="7"/>
        <v>293.73368146214096</v>
      </c>
      <c r="J19" s="97">
        <f t="shared" si="8"/>
        <v>389.97335088362854</v>
      </c>
      <c r="K19" s="97">
        <v>27.05</v>
      </c>
      <c r="L19" s="98">
        <f t="shared" si="9"/>
        <v>52.321083172147006</v>
      </c>
      <c r="M19" s="97">
        <v>40</v>
      </c>
      <c r="N19" s="98">
        <f t="shared" si="13"/>
        <v>57.142857142857146</v>
      </c>
      <c r="O19" s="97">
        <f t="shared" si="10"/>
        <v>215.27500000000001</v>
      </c>
      <c r="P19" s="97">
        <f t="shared" si="11"/>
        <v>499.43729119863269</v>
      </c>
      <c r="Q19" t="s">
        <v>181</v>
      </c>
    </row>
    <row r="20" spans="1:17" ht="26.25" x14ac:dyDescent="0.25">
      <c r="A20" s="131">
        <v>7</v>
      </c>
      <c r="B20" s="134" t="s">
        <v>118</v>
      </c>
      <c r="C20" s="133" t="s">
        <v>117</v>
      </c>
      <c r="D20" s="117" t="s">
        <v>9</v>
      </c>
      <c r="E20" s="97">
        <v>10.375</v>
      </c>
      <c r="F20" s="97">
        <f t="shared" si="6"/>
        <v>2.59375</v>
      </c>
      <c r="G20" s="97">
        <f t="shared" si="12"/>
        <v>4.2871900826446279</v>
      </c>
      <c r="H20" s="97">
        <v>65.400000000000006</v>
      </c>
      <c r="I20" s="97">
        <f t="shared" si="7"/>
        <v>213.44647519582247</v>
      </c>
      <c r="J20" s="97">
        <f t="shared" si="8"/>
        <v>217.7336652784671</v>
      </c>
      <c r="K20" s="97">
        <v>46.65</v>
      </c>
      <c r="L20" s="98">
        <f t="shared" si="9"/>
        <v>90.23210831721471</v>
      </c>
      <c r="M20" s="97">
        <v>40</v>
      </c>
      <c r="N20" s="98">
        <f t="shared" si="13"/>
        <v>57.142857142857146</v>
      </c>
      <c r="O20" s="97">
        <f t="shared" si="10"/>
        <v>154.64375000000001</v>
      </c>
      <c r="P20" s="97">
        <f t="shared" si="11"/>
        <v>365.10863073853898</v>
      </c>
      <c r="Q20" t="s">
        <v>181</v>
      </c>
    </row>
    <row r="21" spans="1:17" ht="26.25" x14ac:dyDescent="0.25">
      <c r="A21" s="131">
        <v>8</v>
      </c>
      <c r="B21" s="134" t="s">
        <v>13</v>
      </c>
      <c r="C21" s="133" t="s">
        <v>14</v>
      </c>
      <c r="D21" s="117" t="s">
        <v>9</v>
      </c>
      <c r="E21" s="97">
        <v>145</v>
      </c>
      <c r="F21" s="97">
        <f t="shared" si="6"/>
        <v>36.25</v>
      </c>
      <c r="G21" s="97">
        <f t="shared" si="12"/>
        <v>59.917355371900825</v>
      </c>
      <c r="H21" s="97">
        <v>0</v>
      </c>
      <c r="I21" s="97">
        <f t="shared" si="7"/>
        <v>0</v>
      </c>
      <c r="J21" s="97">
        <f t="shared" si="8"/>
        <v>59.917355371900825</v>
      </c>
      <c r="K21" s="97">
        <v>119.4</v>
      </c>
      <c r="L21" s="98">
        <f t="shared" si="9"/>
        <v>230.94777562862669</v>
      </c>
      <c r="M21" s="97">
        <v>0</v>
      </c>
      <c r="N21" s="98">
        <f t="shared" si="13"/>
        <v>0</v>
      </c>
      <c r="O21" s="97">
        <f t="shared" si="10"/>
        <v>155.65</v>
      </c>
      <c r="P21" s="97">
        <f t="shared" si="11"/>
        <v>290.86513100052753</v>
      </c>
      <c r="Q21" t="s">
        <v>183</v>
      </c>
    </row>
    <row r="22" spans="1:17" ht="26.25" x14ac:dyDescent="0.25">
      <c r="A22" s="131">
        <v>9</v>
      </c>
      <c r="B22" s="134" t="s">
        <v>151</v>
      </c>
      <c r="C22" s="133" t="s">
        <v>152</v>
      </c>
      <c r="D22" s="117" t="s">
        <v>9</v>
      </c>
      <c r="E22" s="97">
        <v>44.875</v>
      </c>
      <c r="F22" s="97">
        <f t="shared" si="6"/>
        <v>11.21875</v>
      </c>
      <c r="G22" s="97">
        <f t="shared" si="12"/>
        <v>18.543388429752067</v>
      </c>
      <c r="H22" s="97">
        <v>7.5</v>
      </c>
      <c r="I22" s="97">
        <f t="shared" si="7"/>
        <v>24.477806788511749</v>
      </c>
      <c r="J22" s="97">
        <f t="shared" si="8"/>
        <v>43.021195218263813</v>
      </c>
      <c r="K22" s="97">
        <v>30.75</v>
      </c>
      <c r="L22" s="98">
        <f t="shared" si="9"/>
        <v>59.477756286266924</v>
      </c>
      <c r="M22" s="97">
        <v>20</v>
      </c>
      <c r="N22" s="98">
        <f t="shared" si="13"/>
        <v>28.571428571428573</v>
      </c>
      <c r="O22" s="97">
        <f t="shared" si="10"/>
        <v>69.46875</v>
      </c>
      <c r="P22" s="97">
        <f t="shared" si="11"/>
        <v>131.07038007595932</v>
      </c>
      <c r="Q22" t="s">
        <v>181</v>
      </c>
    </row>
    <row r="23" spans="1:17" ht="26.25" x14ac:dyDescent="0.25">
      <c r="A23" s="131">
        <v>10</v>
      </c>
      <c r="B23" s="134" t="s">
        <v>124</v>
      </c>
      <c r="C23" s="133" t="s">
        <v>123</v>
      </c>
      <c r="D23" s="117" t="s">
        <v>9</v>
      </c>
      <c r="E23" s="97">
        <v>126.05</v>
      </c>
      <c r="F23" s="97">
        <f t="shared" si="6"/>
        <v>31.512499999999999</v>
      </c>
      <c r="G23" s="97">
        <f t="shared" si="12"/>
        <v>52.086776859504134</v>
      </c>
      <c r="H23" s="97">
        <v>15</v>
      </c>
      <c r="I23" s="97">
        <f t="shared" si="7"/>
        <v>48.955613577023499</v>
      </c>
      <c r="J23" s="97">
        <f t="shared" si="8"/>
        <v>101.04239043652763</v>
      </c>
      <c r="K23" s="97">
        <v>52.2</v>
      </c>
      <c r="L23" s="98">
        <f t="shared" si="9"/>
        <v>100.96711798839459</v>
      </c>
      <c r="M23" s="97">
        <v>20</v>
      </c>
      <c r="N23" s="98">
        <f t="shared" si="13"/>
        <v>28.571428571428573</v>
      </c>
      <c r="O23" s="97">
        <f t="shared" si="10"/>
        <v>118.71250000000001</v>
      </c>
      <c r="P23" s="97">
        <f t="shared" si="11"/>
        <v>230.5809369963508</v>
      </c>
      <c r="Q23" t="s">
        <v>182</v>
      </c>
    </row>
    <row r="24" spans="1:17" ht="26.25" x14ac:dyDescent="0.25">
      <c r="A24" s="131">
        <v>13</v>
      </c>
      <c r="B24" s="134" t="s">
        <v>155</v>
      </c>
      <c r="C24" s="133" t="s">
        <v>156</v>
      </c>
      <c r="D24" s="117" t="s">
        <v>9</v>
      </c>
      <c r="E24" s="97">
        <v>41.72</v>
      </c>
      <c r="F24" s="97">
        <f t="shared" si="6"/>
        <v>10.43</v>
      </c>
      <c r="G24" s="97">
        <f t="shared" si="12"/>
        <v>17.239669421487605</v>
      </c>
      <c r="H24" s="97">
        <v>0</v>
      </c>
      <c r="I24" s="97">
        <f t="shared" si="7"/>
        <v>0</v>
      </c>
      <c r="J24" s="97">
        <f t="shared" si="8"/>
        <v>17.239669421487605</v>
      </c>
      <c r="K24" s="97">
        <v>4.45</v>
      </c>
      <c r="L24" s="98">
        <f t="shared" si="9"/>
        <v>8.6073500967117997</v>
      </c>
      <c r="M24" s="97">
        <v>30</v>
      </c>
      <c r="N24" s="98">
        <f t="shared" si="13"/>
        <v>42.857142857142854</v>
      </c>
      <c r="O24" s="97">
        <f t="shared" si="10"/>
        <v>44.879999999999995</v>
      </c>
      <c r="P24" s="97">
        <f t="shared" si="11"/>
        <v>68.704162375342264</v>
      </c>
      <c r="Q24" t="s">
        <v>180</v>
      </c>
    </row>
    <row r="25" spans="1:17" ht="26.25" x14ac:dyDescent="0.25">
      <c r="A25" s="131">
        <v>14</v>
      </c>
      <c r="B25" s="134" t="s">
        <v>157</v>
      </c>
      <c r="C25" s="133" t="s">
        <v>158</v>
      </c>
      <c r="D25" s="117" t="s">
        <v>9</v>
      </c>
      <c r="E25" s="97">
        <v>28.71</v>
      </c>
      <c r="F25" s="97">
        <f t="shared" si="6"/>
        <v>7.1775000000000002</v>
      </c>
      <c r="G25" s="97">
        <f t="shared" si="12"/>
        <v>11.863636363636363</v>
      </c>
      <c r="H25" s="97">
        <v>0</v>
      </c>
      <c r="I25" s="97">
        <f t="shared" si="7"/>
        <v>0</v>
      </c>
      <c r="J25" s="97">
        <f t="shared" si="8"/>
        <v>11.863636363636363</v>
      </c>
      <c r="K25" s="97">
        <v>1.5</v>
      </c>
      <c r="L25" s="98">
        <f t="shared" si="9"/>
        <v>2.9013539651837523</v>
      </c>
      <c r="M25" s="97">
        <v>20</v>
      </c>
      <c r="N25" s="98">
        <f t="shared" si="13"/>
        <v>28.571428571428573</v>
      </c>
      <c r="O25" s="97">
        <f t="shared" si="10"/>
        <v>28.677500000000002</v>
      </c>
      <c r="P25" s="97">
        <f t="shared" si="11"/>
        <v>43.336418900248688</v>
      </c>
      <c r="Q25" t="s">
        <v>183</v>
      </c>
    </row>
    <row r="26" spans="1:17" ht="26.25" x14ac:dyDescent="0.25">
      <c r="A26" s="131">
        <v>15</v>
      </c>
      <c r="B26" s="134" t="s">
        <v>6</v>
      </c>
      <c r="C26" s="133" t="s">
        <v>7</v>
      </c>
      <c r="D26" s="117" t="s">
        <v>9</v>
      </c>
      <c r="E26" s="97">
        <v>10</v>
      </c>
      <c r="F26" s="97">
        <f t="shared" si="6"/>
        <v>2.5</v>
      </c>
      <c r="G26" s="97">
        <f t="shared" si="12"/>
        <v>4.1322314049586772</v>
      </c>
      <c r="H26" s="97">
        <v>114.9</v>
      </c>
      <c r="I26" s="97">
        <v>375</v>
      </c>
      <c r="J26" s="97">
        <f t="shared" si="8"/>
        <v>379.1322314049587</v>
      </c>
      <c r="K26" s="97">
        <v>50.9</v>
      </c>
      <c r="L26" s="98">
        <f t="shared" si="9"/>
        <v>98.452611218568663</v>
      </c>
      <c r="M26" s="97">
        <v>0</v>
      </c>
      <c r="N26" s="98">
        <f t="shared" si="13"/>
        <v>0</v>
      </c>
      <c r="O26" s="97">
        <f t="shared" si="10"/>
        <v>168.3</v>
      </c>
      <c r="P26" s="97">
        <f t="shared" si="11"/>
        <v>477.58484262352738</v>
      </c>
      <c r="Q26" t="s">
        <v>182</v>
      </c>
    </row>
    <row r="27" spans="1:17" ht="26.25" x14ac:dyDescent="0.25">
      <c r="A27" s="131">
        <v>16</v>
      </c>
      <c r="B27" s="134" t="s">
        <v>159</v>
      </c>
      <c r="C27" s="133" t="s">
        <v>160</v>
      </c>
      <c r="D27" s="117" t="s">
        <v>9</v>
      </c>
      <c r="E27" s="97">
        <v>61.25</v>
      </c>
      <c r="F27" s="97">
        <f t="shared" si="6"/>
        <v>15.3125</v>
      </c>
      <c r="G27" s="97">
        <f t="shared" si="12"/>
        <v>25.309917355371901</v>
      </c>
      <c r="H27" s="97">
        <v>0</v>
      </c>
      <c r="I27" s="97">
        <f t="shared" si="7"/>
        <v>0</v>
      </c>
      <c r="J27" s="97">
        <f t="shared" si="8"/>
        <v>25.309917355371901</v>
      </c>
      <c r="K27" s="97">
        <v>10.9</v>
      </c>
      <c r="L27" s="98">
        <f t="shared" si="9"/>
        <v>21.083172147001935</v>
      </c>
      <c r="M27" s="97">
        <v>0</v>
      </c>
      <c r="N27" s="98">
        <f t="shared" si="13"/>
        <v>0</v>
      </c>
      <c r="O27" s="97">
        <f t="shared" si="10"/>
        <v>26.212499999999999</v>
      </c>
      <c r="P27" s="97">
        <f t="shared" si="11"/>
        <v>46.39308950237384</v>
      </c>
      <c r="Q27" t="s">
        <v>183</v>
      </c>
    </row>
    <row r="28" spans="1:17" ht="26.25" x14ac:dyDescent="0.25">
      <c r="A28" s="131">
        <v>17</v>
      </c>
      <c r="B28" s="134" t="s">
        <v>94</v>
      </c>
      <c r="C28" s="133" t="s">
        <v>93</v>
      </c>
      <c r="D28" s="117" t="s">
        <v>9</v>
      </c>
      <c r="E28" s="97">
        <v>140.47499999999999</v>
      </c>
      <c r="F28" s="97">
        <f t="shared" si="6"/>
        <v>35.118749999999999</v>
      </c>
      <c r="G28" s="97">
        <f t="shared" si="12"/>
        <v>58.047520661157023</v>
      </c>
      <c r="H28" s="97">
        <v>63.75</v>
      </c>
      <c r="I28" s="97">
        <f t="shared" si="7"/>
        <v>208.06135770234985</v>
      </c>
      <c r="J28" s="97">
        <f t="shared" si="8"/>
        <v>266.10887836350685</v>
      </c>
      <c r="K28" s="97">
        <v>100.85</v>
      </c>
      <c r="L28" s="98">
        <f t="shared" si="9"/>
        <v>195.06769825918764</v>
      </c>
      <c r="M28" s="100">
        <v>0</v>
      </c>
      <c r="N28" s="98">
        <f t="shared" si="13"/>
        <v>0</v>
      </c>
      <c r="O28" s="97">
        <f t="shared" si="10"/>
        <v>199.71875</v>
      </c>
      <c r="P28" s="97">
        <f t="shared" si="11"/>
        <v>461.17657662269448</v>
      </c>
      <c r="Q28" t="s">
        <v>181</v>
      </c>
    </row>
    <row r="29" spans="1:17" ht="26.25" x14ac:dyDescent="0.25">
      <c r="A29" s="131">
        <v>18</v>
      </c>
      <c r="B29" s="134" t="s">
        <v>102</v>
      </c>
      <c r="C29" s="133" t="s">
        <v>101</v>
      </c>
      <c r="D29" s="117" t="s">
        <v>9</v>
      </c>
      <c r="E29" s="97">
        <v>14.29</v>
      </c>
      <c r="F29" s="97">
        <f t="shared" si="6"/>
        <v>3.5724999999999998</v>
      </c>
      <c r="G29" s="97">
        <f t="shared" si="12"/>
        <v>5.9049586776859506</v>
      </c>
      <c r="H29" s="97">
        <v>48.3</v>
      </c>
      <c r="I29" s="97">
        <f t="shared" si="7"/>
        <v>157.63707571801567</v>
      </c>
      <c r="J29" s="97">
        <f t="shared" si="8"/>
        <v>163.54203439570162</v>
      </c>
      <c r="K29" s="100">
        <v>43.55</v>
      </c>
      <c r="L29" s="98">
        <f t="shared" si="9"/>
        <v>84.235976789168276</v>
      </c>
      <c r="M29" s="100">
        <v>20</v>
      </c>
      <c r="N29" s="98">
        <f t="shared" si="13"/>
        <v>28.571428571428573</v>
      </c>
      <c r="O29" s="97">
        <f t="shared" si="10"/>
        <v>115.42249999999999</v>
      </c>
      <c r="P29" s="97">
        <f t="shared" si="11"/>
        <v>276.34943975629847</v>
      </c>
      <c r="Q29" t="s">
        <v>183</v>
      </c>
    </row>
    <row r="30" spans="1:17" ht="26.25" x14ac:dyDescent="0.25">
      <c r="A30" s="131">
        <v>19</v>
      </c>
      <c r="B30" s="134" t="s">
        <v>161</v>
      </c>
      <c r="C30" s="133" t="s">
        <v>162</v>
      </c>
      <c r="D30" s="117" t="s">
        <v>9</v>
      </c>
      <c r="E30" s="97">
        <v>42.854999999999997</v>
      </c>
      <c r="F30" s="97">
        <f t="shared" si="6"/>
        <v>10.713749999999999</v>
      </c>
      <c r="G30" s="97">
        <f t="shared" si="12"/>
        <v>17.708677685950413</v>
      </c>
      <c r="H30" s="97">
        <v>0</v>
      </c>
      <c r="I30" s="97">
        <f t="shared" si="7"/>
        <v>0</v>
      </c>
      <c r="J30" s="97">
        <f t="shared" si="8"/>
        <v>17.708677685950413</v>
      </c>
      <c r="K30" s="100">
        <v>84.95</v>
      </c>
      <c r="L30" s="98">
        <f t="shared" si="9"/>
        <v>164.31334622823985</v>
      </c>
      <c r="M30" s="100">
        <v>40</v>
      </c>
      <c r="N30" s="98">
        <f t="shared" si="13"/>
        <v>57.142857142857146</v>
      </c>
      <c r="O30" s="97">
        <f t="shared" si="10"/>
        <v>135.66374999999999</v>
      </c>
      <c r="P30" s="97">
        <f t="shared" si="11"/>
        <v>239.16488105704741</v>
      </c>
      <c r="Q30" t="s">
        <v>180</v>
      </c>
    </row>
    <row r="31" spans="1:17" x14ac:dyDescent="0.25">
      <c r="A31" s="7"/>
      <c r="B31" s="28"/>
      <c r="C31" s="28"/>
      <c r="D31" s="28"/>
    </row>
    <row r="32" spans="1:17" ht="15.75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4"/>
    </row>
    <row r="33" spans="1:15" ht="15.75" x14ac:dyDescent="0.25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50"/>
    </row>
  </sheetData>
  <sheetProtection algorithmName="SHA-512" hashValue="jG/gAowsak0+ibcXAeY0GGqWvRmmKKNvvMyoZJHuuvWbtz5oLJ/DjVqJf6XIfDM2xS6rt1ZYlKediVHykjdZFg==" saltValue="ZU2OFoJugwSL/dO/X/ebYQ==" spinCount="100000" sheet="1" objects="1" scenarios="1"/>
  <mergeCells count="13">
    <mergeCell ref="A33:O33"/>
    <mergeCell ref="A32:O32"/>
    <mergeCell ref="A13:D13"/>
    <mergeCell ref="A1:O1"/>
    <mergeCell ref="E2:I2"/>
    <mergeCell ref="K2:L2"/>
    <mergeCell ref="M2:N2"/>
    <mergeCell ref="K12:L12"/>
    <mergeCell ref="M12:N12"/>
    <mergeCell ref="A11:O11"/>
    <mergeCell ref="A3:D3"/>
    <mergeCell ref="A8:P8"/>
    <mergeCell ref="E12:I12"/>
  </mergeCells>
  <phoneticPr fontId="11" type="noConversion"/>
  <pageMargins left="0.75" right="0.75" top="1" bottom="1" header="0.5" footer="0.5"/>
  <pageSetup paperSize="9" scale="68" fitToHeight="0" orientation="landscape" horizontalDpi="4294967294" vertic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4"/>
  <sheetViews>
    <sheetView topLeftCell="A7" workbookViewId="0">
      <selection activeCell="Q1" sqref="Q1:Q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5.85546875" style="11" customWidth="1"/>
    <col min="4" max="4" width="16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1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  <col min="17" max="17" width="11" bestFit="1" customWidth="1"/>
  </cols>
  <sheetData>
    <row r="1" spans="1:17" ht="15.75" x14ac:dyDescent="0.25">
      <c r="A1" s="135" t="s">
        <v>204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ht="15.75" x14ac:dyDescent="0.25">
      <c r="A2" s="136"/>
      <c r="B2" s="161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</row>
    <row r="3" spans="1:17" ht="38.25" x14ac:dyDescent="0.25">
      <c r="A3" s="2" t="s">
        <v>36</v>
      </c>
      <c r="B3" s="9" t="s">
        <v>37</v>
      </c>
      <c r="C3" s="3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0"/>
      <c r="K3" s="141" t="s">
        <v>41</v>
      </c>
      <c r="L3" s="141"/>
      <c r="M3" s="141" t="s">
        <v>42</v>
      </c>
      <c r="N3" s="141"/>
      <c r="O3" s="10"/>
      <c r="P3" s="46"/>
    </row>
    <row r="4" spans="1:17" ht="64.5" x14ac:dyDescent="0.25">
      <c r="A4" s="138" t="s">
        <v>15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51</v>
      </c>
      <c r="N4" s="19" t="s">
        <v>189</v>
      </c>
      <c r="O4" s="14" t="s">
        <v>43</v>
      </c>
      <c r="P4" s="15" t="s">
        <v>52</v>
      </c>
    </row>
    <row r="5" spans="1:17" x14ac:dyDescent="0.25">
      <c r="A5" s="4">
        <v>1</v>
      </c>
      <c r="B5" s="77" t="s">
        <v>16</v>
      </c>
      <c r="C5" s="77" t="s">
        <v>17</v>
      </c>
      <c r="D5" s="22" t="s">
        <v>133</v>
      </c>
      <c r="E5" s="20">
        <v>255.7</v>
      </c>
      <c r="F5" s="20">
        <f>E5/4</f>
        <v>63.924999999999997</v>
      </c>
      <c r="G5" s="20">
        <v>125</v>
      </c>
      <c r="H5" s="20">
        <v>112.5</v>
      </c>
      <c r="I5" s="23">
        <v>375</v>
      </c>
      <c r="J5" s="23">
        <f>G5+I5</f>
        <v>500</v>
      </c>
      <c r="K5" s="20">
        <v>35.799999999999997</v>
      </c>
      <c r="L5" s="23">
        <v>300</v>
      </c>
      <c r="M5" s="20">
        <v>20</v>
      </c>
      <c r="N5" s="23">
        <v>200</v>
      </c>
      <c r="O5" s="23">
        <f>F5+H5+K5+M5</f>
        <v>232.22500000000002</v>
      </c>
      <c r="P5" s="23">
        <f>J5+L5+N5</f>
        <v>1000</v>
      </c>
      <c r="Q5" t="s">
        <v>182</v>
      </c>
    </row>
    <row r="6" spans="1:17" x14ac:dyDescent="0.25">
      <c r="A6" s="6"/>
      <c r="B6" s="25"/>
      <c r="C6" s="25"/>
    </row>
    <row r="7" spans="1:17" ht="42.75" customHeight="1" x14ac:dyDescent="0.25">
      <c r="A7" s="136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</row>
    <row r="8" spans="1:17" ht="38.25" x14ac:dyDescent="0.25">
      <c r="A8" s="47" t="s">
        <v>58</v>
      </c>
      <c r="B8" s="14" t="s">
        <v>37</v>
      </c>
      <c r="C8" s="48" t="s">
        <v>57</v>
      </c>
      <c r="D8" s="9" t="s">
        <v>39</v>
      </c>
      <c r="E8" s="141" t="s">
        <v>40</v>
      </c>
      <c r="F8" s="141"/>
      <c r="G8" s="141"/>
      <c r="H8" s="141"/>
      <c r="I8" s="141"/>
      <c r="J8" s="14"/>
      <c r="K8" s="141" t="s">
        <v>41</v>
      </c>
      <c r="L8" s="141"/>
      <c r="M8" s="141" t="s">
        <v>42</v>
      </c>
      <c r="N8" s="141"/>
      <c r="O8" s="14"/>
      <c r="P8" s="13"/>
    </row>
    <row r="9" spans="1:17" ht="103.5" customHeight="1" x14ac:dyDescent="0.25">
      <c r="A9" s="138" t="s">
        <v>18</v>
      </c>
      <c r="B9" s="138"/>
      <c r="C9" s="138"/>
      <c r="D9" s="138"/>
      <c r="E9" s="16" t="s">
        <v>44</v>
      </c>
      <c r="F9" s="16" t="s">
        <v>45</v>
      </c>
      <c r="G9" s="16" t="s">
        <v>46</v>
      </c>
      <c r="H9" s="16" t="s">
        <v>47</v>
      </c>
      <c r="I9" s="17" t="s">
        <v>48</v>
      </c>
      <c r="J9" s="18" t="s">
        <v>49</v>
      </c>
      <c r="K9" s="16" t="s">
        <v>44</v>
      </c>
      <c r="L9" s="19" t="s">
        <v>50</v>
      </c>
      <c r="M9" s="16" t="s">
        <v>51</v>
      </c>
      <c r="N9" s="19" t="s">
        <v>189</v>
      </c>
      <c r="O9" s="14" t="s">
        <v>43</v>
      </c>
      <c r="P9" s="14" t="s">
        <v>52</v>
      </c>
    </row>
    <row r="10" spans="1:17" ht="30" customHeight="1" x14ac:dyDescent="0.25">
      <c r="A10" s="4">
        <v>1</v>
      </c>
      <c r="B10" s="30" t="s">
        <v>0</v>
      </c>
      <c r="C10" s="21" t="s">
        <v>1</v>
      </c>
      <c r="D10" s="22" t="s">
        <v>133</v>
      </c>
      <c r="E10" s="20">
        <v>0</v>
      </c>
      <c r="F10" s="97">
        <f>E10/4</f>
        <v>0</v>
      </c>
      <c r="G10" s="97">
        <v>0</v>
      </c>
      <c r="H10" s="20">
        <v>0</v>
      </c>
      <c r="I10" s="23">
        <v>0</v>
      </c>
      <c r="J10" s="23">
        <f>G10+I10</f>
        <v>0</v>
      </c>
      <c r="K10" s="20">
        <v>30</v>
      </c>
      <c r="L10" s="24">
        <f>K10*$L$13/$K$13</f>
        <v>54.978619425778867</v>
      </c>
      <c r="M10" s="20">
        <v>0</v>
      </c>
      <c r="N10" s="23">
        <f>M10*$N$13/$M$13</f>
        <v>0</v>
      </c>
      <c r="O10" s="23">
        <f>F10+H10+K10+M10</f>
        <v>30</v>
      </c>
      <c r="P10" s="109">
        <f>J10+L10+N10</f>
        <v>54.978619425778867</v>
      </c>
      <c r="Q10" t="s">
        <v>180</v>
      </c>
    </row>
    <row r="11" spans="1:17" ht="30" customHeight="1" x14ac:dyDescent="0.25">
      <c r="A11" s="4">
        <v>2</v>
      </c>
      <c r="B11" s="30" t="s">
        <v>126</v>
      </c>
      <c r="C11" s="21" t="s">
        <v>125</v>
      </c>
      <c r="D11" s="22" t="s">
        <v>133</v>
      </c>
      <c r="E11" s="20">
        <v>52.634999999999998</v>
      </c>
      <c r="F11" s="97">
        <f t="shared" ref="F11:F15" si="0">E11/4</f>
        <v>13.15875</v>
      </c>
      <c r="G11" s="97">
        <f>F11*$G$12/$F$12</f>
        <v>29.150974745237043</v>
      </c>
      <c r="H11" s="20">
        <v>0</v>
      </c>
      <c r="I11" s="23">
        <v>0</v>
      </c>
      <c r="J11" s="23">
        <f t="shared" ref="J11:J15" si="1">G11+I11</f>
        <v>29.150974745237043</v>
      </c>
      <c r="K11" s="20">
        <v>42.4</v>
      </c>
      <c r="L11" s="24">
        <f t="shared" ref="L11:L12" si="2">K11*$L$13/$K$13</f>
        <v>77.7031154551008</v>
      </c>
      <c r="M11" s="20">
        <v>30</v>
      </c>
      <c r="N11" s="23">
        <f t="shared" ref="N11:N12" si="3">M11*$N$13/$M$13</f>
        <v>120</v>
      </c>
      <c r="O11" s="23">
        <f t="shared" ref="O11:O15" si="4">F11+H11+K11+M11</f>
        <v>85.558750000000003</v>
      </c>
      <c r="P11" s="23">
        <f t="shared" ref="P11:P15" si="5">J11+L11+N11</f>
        <v>226.85409020033785</v>
      </c>
      <c r="Q11" t="s">
        <v>182</v>
      </c>
    </row>
    <row r="12" spans="1:17" ht="30" customHeight="1" x14ac:dyDescent="0.25">
      <c r="A12" s="4">
        <v>3</v>
      </c>
      <c r="B12" s="30" t="s">
        <v>16</v>
      </c>
      <c r="C12" s="21" t="s">
        <v>17</v>
      </c>
      <c r="D12" s="22" t="s">
        <v>133</v>
      </c>
      <c r="E12" s="20">
        <v>225.7</v>
      </c>
      <c r="F12" s="97">
        <f>E12/4</f>
        <v>56.424999999999997</v>
      </c>
      <c r="G12" s="97">
        <v>125</v>
      </c>
      <c r="H12" s="20">
        <v>112.5</v>
      </c>
      <c r="I12" s="23">
        <v>375</v>
      </c>
      <c r="J12" s="23">
        <f t="shared" si="1"/>
        <v>500</v>
      </c>
      <c r="K12" s="20">
        <v>35.799999999999997</v>
      </c>
      <c r="L12" s="24">
        <f t="shared" si="2"/>
        <v>65.607819181429448</v>
      </c>
      <c r="M12" s="20">
        <v>20</v>
      </c>
      <c r="N12" s="23">
        <f t="shared" si="3"/>
        <v>80</v>
      </c>
      <c r="O12" s="23">
        <f t="shared" si="4"/>
        <v>224.72500000000002</v>
      </c>
      <c r="P12" s="109">
        <f t="shared" si="5"/>
        <v>645.60781918142948</v>
      </c>
      <c r="Q12" t="s">
        <v>183</v>
      </c>
    </row>
    <row r="13" spans="1:17" ht="30" customHeight="1" x14ac:dyDescent="0.25">
      <c r="A13" s="4">
        <v>5</v>
      </c>
      <c r="B13" s="30" t="s">
        <v>153</v>
      </c>
      <c r="C13" s="21" t="s">
        <v>154</v>
      </c>
      <c r="D13" s="22" t="s">
        <v>133</v>
      </c>
      <c r="E13" s="20">
        <v>25.574999999999999</v>
      </c>
      <c r="F13" s="97">
        <f t="shared" si="0"/>
        <v>6.3937499999999998</v>
      </c>
      <c r="G13" s="97">
        <f t="shared" ref="G13:G15" si="6">F13*$G$12/$F$12</f>
        <v>14.164266725742136</v>
      </c>
      <c r="H13" s="20">
        <v>0</v>
      </c>
      <c r="I13" s="23">
        <v>0</v>
      </c>
      <c r="J13" s="23">
        <f t="shared" si="1"/>
        <v>14.164266725742136</v>
      </c>
      <c r="K13" s="20">
        <v>163.69999999999999</v>
      </c>
      <c r="L13" s="24">
        <v>300</v>
      </c>
      <c r="M13" s="20">
        <v>50</v>
      </c>
      <c r="N13" s="23">
        <v>200</v>
      </c>
      <c r="O13" s="23">
        <f t="shared" si="4"/>
        <v>220.09375</v>
      </c>
      <c r="P13" s="23">
        <f t="shared" si="5"/>
        <v>514.16426672574221</v>
      </c>
      <c r="Q13" t="s">
        <v>183</v>
      </c>
    </row>
    <row r="14" spans="1:17" ht="30" customHeight="1" x14ac:dyDescent="0.25">
      <c r="A14" s="4">
        <v>6</v>
      </c>
      <c r="B14" s="30" t="s">
        <v>159</v>
      </c>
      <c r="C14" s="21" t="s">
        <v>160</v>
      </c>
      <c r="D14" s="22" t="s">
        <v>133</v>
      </c>
      <c r="E14" s="20">
        <v>61.25</v>
      </c>
      <c r="F14" s="97">
        <f t="shared" si="0"/>
        <v>15.3125</v>
      </c>
      <c r="G14" s="97">
        <f t="shared" si="6"/>
        <v>33.922241914045195</v>
      </c>
      <c r="H14" s="20">
        <v>0</v>
      </c>
      <c r="I14" s="23">
        <v>0</v>
      </c>
      <c r="J14" s="23">
        <f t="shared" si="1"/>
        <v>33.922241914045195</v>
      </c>
      <c r="K14" s="20">
        <v>10.9</v>
      </c>
      <c r="L14" s="24">
        <f>K14*$L$13/$K$13</f>
        <v>19.975565058032988</v>
      </c>
      <c r="M14" s="20">
        <v>0</v>
      </c>
      <c r="N14" s="23">
        <f>M14*$N$13/$M$13</f>
        <v>0</v>
      </c>
      <c r="O14" s="23">
        <f t="shared" si="4"/>
        <v>26.212499999999999</v>
      </c>
      <c r="P14" s="23">
        <f t="shared" si="5"/>
        <v>53.897806972078186</v>
      </c>
      <c r="Q14" t="s">
        <v>182</v>
      </c>
    </row>
    <row r="15" spans="1:17" ht="30" customHeight="1" x14ac:dyDescent="0.25">
      <c r="A15" s="4">
        <v>7</v>
      </c>
      <c r="B15" s="30" t="s">
        <v>122</v>
      </c>
      <c r="C15" s="21" t="s">
        <v>121</v>
      </c>
      <c r="D15" s="22" t="s">
        <v>133</v>
      </c>
      <c r="E15" s="20">
        <v>63.195</v>
      </c>
      <c r="F15" s="97">
        <f t="shared" si="0"/>
        <v>15.79875</v>
      </c>
      <c r="G15" s="97">
        <f t="shared" si="6"/>
        <v>34.999446167478958</v>
      </c>
      <c r="H15" s="20">
        <v>0</v>
      </c>
      <c r="I15" s="23">
        <v>0</v>
      </c>
      <c r="J15" s="23">
        <f t="shared" si="1"/>
        <v>34.999446167478958</v>
      </c>
      <c r="K15" s="20">
        <v>27.8</v>
      </c>
      <c r="L15" s="24">
        <f>K15*$L$13/$K$13</f>
        <v>50.946854001221752</v>
      </c>
      <c r="M15" s="20">
        <v>40</v>
      </c>
      <c r="N15" s="23">
        <f>M15*$N$13/$M$13</f>
        <v>160</v>
      </c>
      <c r="O15" s="23">
        <f t="shared" si="4"/>
        <v>83.598749999999995</v>
      </c>
      <c r="P15" s="23">
        <f t="shared" si="5"/>
        <v>245.9463001687007</v>
      </c>
      <c r="Q15" t="s">
        <v>180</v>
      </c>
    </row>
    <row r="16" spans="1:17" ht="31.5" customHeight="1" x14ac:dyDescent="0.25"/>
    <row r="17" spans="1:17" ht="38.25" x14ac:dyDescent="0.25">
      <c r="A17" s="5" t="s">
        <v>58</v>
      </c>
      <c r="B17" s="14" t="s">
        <v>37</v>
      </c>
      <c r="C17" s="48" t="s">
        <v>57</v>
      </c>
      <c r="D17" s="9" t="s">
        <v>39</v>
      </c>
      <c r="E17" s="141" t="s">
        <v>40</v>
      </c>
      <c r="F17" s="141"/>
      <c r="G17" s="141"/>
      <c r="H17" s="141"/>
      <c r="I17" s="141"/>
      <c r="J17" s="14"/>
      <c r="K17" s="141" t="s">
        <v>41</v>
      </c>
      <c r="L17" s="141"/>
      <c r="M17" s="141" t="s">
        <v>42</v>
      </c>
      <c r="N17" s="141"/>
      <c r="O17" s="14"/>
      <c r="P17" s="13"/>
    </row>
    <row r="18" spans="1:17" ht="64.5" x14ac:dyDescent="0.25">
      <c r="A18" s="138" t="s">
        <v>19</v>
      </c>
      <c r="B18" s="138"/>
      <c r="C18" s="138"/>
      <c r="D18" s="138"/>
      <c r="E18" s="16" t="s">
        <v>44</v>
      </c>
      <c r="F18" s="16" t="s">
        <v>45</v>
      </c>
      <c r="G18" s="16" t="s">
        <v>46</v>
      </c>
      <c r="H18" s="16" t="s">
        <v>47</v>
      </c>
      <c r="I18" s="17" t="s">
        <v>48</v>
      </c>
      <c r="J18" s="18" t="s">
        <v>49</v>
      </c>
      <c r="K18" s="16" t="s">
        <v>44</v>
      </c>
      <c r="L18" s="19" t="s">
        <v>50</v>
      </c>
      <c r="M18" s="16" t="s">
        <v>51</v>
      </c>
      <c r="N18" s="16" t="s">
        <v>55</v>
      </c>
      <c r="O18" s="14" t="s">
        <v>43</v>
      </c>
      <c r="P18" s="14" t="s">
        <v>52</v>
      </c>
    </row>
    <row r="19" spans="1:17" ht="30" customHeight="1" x14ac:dyDescent="0.25">
      <c r="A19" s="4">
        <v>1</v>
      </c>
      <c r="B19" s="30" t="s">
        <v>108</v>
      </c>
      <c r="C19" s="21" t="s">
        <v>20</v>
      </c>
      <c r="D19" s="22" t="s">
        <v>136</v>
      </c>
      <c r="E19" s="99">
        <v>21.945</v>
      </c>
      <c r="F19" s="99">
        <f>E19/4</f>
        <v>5.4862500000000001</v>
      </c>
      <c r="G19" s="99">
        <f>F19/$F$21*$G$21</f>
        <v>3.650272460528154</v>
      </c>
      <c r="H19" s="99">
        <v>0</v>
      </c>
      <c r="I19" s="99">
        <f>H19/H22*I22</f>
        <v>0</v>
      </c>
      <c r="J19" s="99">
        <f>G19+I19</f>
        <v>3.650272460528154</v>
      </c>
      <c r="K19" s="99">
        <v>0</v>
      </c>
      <c r="L19" s="110">
        <f>K19/K21*L21</f>
        <v>0</v>
      </c>
      <c r="M19" s="99">
        <v>0</v>
      </c>
      <c r="N19" s="99">
        <f>M19/M21*N21</f>
        <v>0</v>
      </c>
      <c r="O19" s="99">
        <f>F19+H19+K19+M19</f>
        <v>5.4862500000000001</v>
      </c>
      <c r="P19" s="99">
        <f>J19+L19+N19</f>
        <v>3.650272460528154</v>
      </c>
      <c r="Q19" t="s">
        <v>187</v>
      </c>
    </row>
    <row r="20" spans="1:17" ht="30" customHeight="1" x14ac:dyDescent="0.25">
      <c r="A20" s="4">
        <v>2</v>
      </c>
      <c r="B20" s="30" t="s">
        <v>137</v>
      </c>
      <c r="C20" s="21" t="s">
        <v>138</v>
      </c>
      <c r="D20" s="22" t="s">
        <v>136</v>
      </c>
      <c r="E20" s="99">
        <v>10</v>
      </c>
      <c r="F20" s="99">
        <f>E20/4</f>
        <v>2.5</v>
      </c>
      <c r="G20" s="99">
        <f>F20/$F$21*$G$21</f>
        <v>1.6633731877549121</v>
      </c>
      <c r="H20" s="99">
        <v>0</v>
      </c>
      <c r="I20" s="99">
        <f>H20/H22*I22</f>
        <v>0</v>
      </c>
      <c r="J20" s="99">
        <f t="shared" ref="J20:J21" si="7">G20+I20</f>
        <v>1.6633731877549121</v>
      </c>
      <c r="K20" s="110">
        <v>2.75</v>
      </c>
      <c r="L20" s="110">
        <f>K20/$K$21*$L$21</f>
        <v>29.20353982300885</v>
      </c>
      <c r="M20" s="99">
        <v>0</v>
      </c>
      <c r="N20" s="110">
        <f>M20/M21*N21</f>
        <v>0</v>
      </c>
      <c r="O20" s="99">
        <f t="shared" ref="O20:O22" si="8">F20+H20+K20+M20</f>
        <v>5.25</v>
      </c>
      <c r="P20" s="99">
        <f t="shared" ref="P20:P22" si="9">J20+L20+N20</f>
        <v>30.86691301076376</v>
      </c>
      <c r="Q20" t="s">
        <v>183</v>
      </c>
    </row>
    <row r="21" spans="1:17" ht="30" customHeight="1" x14ac:dyDescent="0.25">
      <c r="A21" s="4">
        <v>3</v>
      </c>
      <c r="B21" s="30" t="s">
        <v>84</v>
      </c>
      <c r="C21" s="21" t="s">
        <v>81</v>
      </c>
      <c r="D21" s="22" t="s">
        <v>136</v>
      </c>
      <c r="E21" s="99">
        <v>751.48500000000001</v>
      </c>
      <c r="F21" s="99">
        <f t="shared" ref="F21" si="10">E21/4</f>
        <v>187.87125</v>
      </c>
      <c r="G21" s="99">
        <v>125</v>
      </c>
      <c r="H21" s="110">
        <v>0</v>
      </c>
      <c r="I21" s="99">
        <f>H21/H22*I22</f>
        <v>0</v>
      </c>
      <c r="J21" s="99">
        <f t="shared" si="7"/>
        <v>125</v>
      </c>
      <c r="K21" s="99">
        <v>28.25</v>
      </c>
      <c r="L21" s="99">
        <v>300</v>
      </c>
      <c r="M21" s="110">
        <v>30</v>
      </c>
      <c r="N21" s="99">
        <v>200</v>
      </c>
      <c r="O21" s="99">
        <f t="shared" si="8"/>
        <v>246.12125</v>
      </c>
      <c r="P21" s="99">
        <f t="shared" si="9"/>
        <v>625</v>
      </c>
      <c r="Q21" t="s">
        <v>183</v>
      </c>
    </row>
    <row r="22" spans="1:17" ht="30" customHeight="1" x14ac:dyDescent="0.25">
      <c r="A22" s="4">
        <v>4</v>
      </c>
      <c r="B22" s="30" t="s">
        <v>116</v>
      </c>
      <c r="C22" s="21" t="s">
        <v>115</v>
      </c>
      <c r="D22" s="22" t="s">
        <v>136</v>
      </c>
      <c r="E22" s="102">
        <v>10</v>
      </c>
      <c r="F22" s="99">
        <f t="shared" ref="F22" si="11">E22/4</f>
        <v>2.5</v>
      </c>
      <c r="G22" s="99">
        <f>F22/$F$21*$G$21</f>
        <v>1.6633731877549121</v>
      </c>
      <c r="H22" s="102">
        <v>51</v>
      </c>
      <c r="I22" s="102">
        <v>375</v>
      </c>
      <c r="J22" s="99">
        <f>G22+I22</f>
        <v>376.66337318775493</v>
      </c>
      <c r="K22" s="102">
        <v>2.5499999999999998</v>
      </c>
      <c r="L22" s="110">
        <f>K22/$K$21*$L$21</f>
        <v>27.079646017699115</v>
      </c>
      <c r="M22" s="102">
        <v>20</v>
      </c>
      <c r="N22" s="113">
        <f>M22/$M$21*$N$21</f>
        <v>133.33333333333331</v>
      </c>
      <c r="O22" s="99">
        <f t="shared" si="8"/>
        <v>76.05</v>
      </c>
      <c r="P22" s="99">
        <f t="shared" si="9"/>
        <v>537.07635253878743</v>
      </c>
      <c r="Q22" t="s">
        <v>186</v>
      </c>
    </row>
    <row r="24" spans="1:17" x14ac:dyDescent="0.25">
      <c r="G24" s="98"/>
    </row>
  </sheetData>
  <sheetProtection algorithmName="SHA-512" hashValue="D3S8yBqSkXUjBR9u7JXB6veelWcvf1pNKUI2pq6M22NTJrRIgs/hGiujjiPSFxm/57F2T7ohNY67wqbuID0uKQ==" saltValue="/lPb9u6CNIxnMNGbkzetJw==" spinCount="100000" sheet="1" objects="1" scenarios="1"/>
  <mergeCells count="15">
    <mergeCell ref="E3:I3"/>
    <mergeCell ref="K3:L3"/>
    <mergeCell ref="A1:O1"/>
    <mergeCell ref="A2:P2"/>
    <mergeCell ref="A4:D4"/>
    <mergeCell ref="M3:N3"/>
    <mergeCell ref="A18:D18"/>
    <mergeCell ref="K17:L17"/>
    <mergeCell ref="A7:O7"/>
    <mergeCell ref="E8:I8"/>
    <mergeCell ref="K8:L8"/>
    <mergeCell ref="M8:N8"/>
    <mergeCell ref="A9:D9"/>
    <mergeCell ref="M17:N17"/>
    <mergeCell ref="E17:I17"/>
  </mergeCells>
  <phoneticPr fontId="11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12"/>
  <sheetViews>
    <sheetView workbookViewId="0">
      <selection activeCell="H9" sqref="H9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7.28515625" style="11" customWidth="1"/>
    <col min="4" max="4" width="17.855468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3" spans="1:17" ht="15.75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7" ht="38.25" x14ac:dyDescent="0.25">
      <c r="A4" s="47" t="s">
        <v>58</v>
      </c>
      <c r="B4" s="14" t="s">
        <v>37</v>
      </c>
      <c r="C4" s="48" t="s">
        <v>57</v>
      </c>
      <c r="D4" s="9" t="s">
        <v>39</v>
      </c>
      <c r="E4" s="141" t="s">
        <v>40</v>
      </c>
      <c r="F4" s="141"/>
      <c r="G4" s="141"/>
      <c r="H4" s="141"/>
      <c r="I4" s="141"/>
      <c r="J4" s="14"/>
      <c r="K4" s="141" t="s">
        <v>41</v>
      </c>
      <c r="L4" s="141"/>
      <c r="M4" s="141" t="s">
        <v>42</v>
      </c>
      <c r="N4" s="141"/>
      <c r="O4" s="14"/>
      <c r="P4" s="13"/>
    </row>
    <row r="5" spans="1:17" ht="64.5" x14ac:dyDescent="0.25">
      <c r="A5" s="138" t="s">
        <v>23</v>
      </c>
      <c r="B5" s="138"/>
      <c r="C5" s="138"/>
      <c r="D5" s="138"/>
      <c r="E5" s="16" t="s">
        <v>44</v>
      </c>
      <c r="F5" s="16" t="s">
        <v>45</v>
      </c>
      <c r="G5" s="16" t="s">
        <v>46</v>
      </c>
      <c r="H5" s="16" t="s">
        <v>47</v>
      </c>
      <c r="I5" s="17" t="s">
        <v>48</v>
      </c>
      <c r="J5" s="18" t="s">
        <v>49</v>
      </c>
      <c r="K5" s="16" t="s">
        <v>44</v>
      </c>
      <c r="L5" s="19" t="s">
        <v>50</v>
      </c>
      <c r="M5" s="16" t="s">
        <v>51</v>
      </c>
      <c r="N5" s="16" t="s">
        <v>55</v>
      </c>
      <c r="O5" s="14" t="s">
        <v>43</v>
      </c>
      <c r="P5" s="14" t="s">
        <v>52</v>
      </c>
    </row>
    <row r="6" spans="1:17" ht="30" customHeight="1" x14ac:dyDescent="0.25">
      <c r="A6" s="4">
        <v>1</v>
      </c>
      <c r="B6" s="81" t="s">
        <v>140</v>
      </c>
      <c r="C6" s="62" t="s">
        <v>141</v>
      </c>
      <c r="D6" s="22" t="s">
        <v>133</v>
      </c>
      <c r="E6" s="97">
        <v>302.5</v>
      </c>
      <c r="F6" s="97">
        <f>E6/4</f>
        <v>75.625</v>
      </c>
      <c r="G6" s="97">
        <f>F6*$G$7/$F$7</f>
        <v>102.34115975370457</v>
      </c>
      <c r="H6" s="97">
        <v>0</v>
      </c>
      <c r="I6" s="97">
        <v>0</v>
      </c>
      <c r="J6" s="97">
        <f>G6+I6</f>
        <v>102.34115975370457</v>
      </c>
      <c r="K6" s="97">
        <v>36.15</v>
      </c>
      <c r="L6" s="100">
        <f>K6*$L$11/$K$11</f>
        <v>127.66333137139493</v>
      </c>
      <c r="M6" s="97">
        <v>140</v>
      </c>
      <c r="N6" s="97">
        <v>200</v>
      </c>
      <c r="O6" s="97">
        <f>F6+H6+K6+M6</f>
        <v>251.77500000000001</v>
      </c>
      <c r="P6" s="97">
        <f>J6+L6+N6</f>
        <v>430.00449112509949</v>
      </c>
      <c r="Q6" t="s">
        <v>191</v>
      </c>
    </row>
    <row r="7" spans="1:17" ht="30" customHeight="1" x14ac:dyDescent="0.25">
      <c r="A7" s="4">
        <v>2</v>
      </c>
      <c r="B7" s="81" t="s">
        <v>134</v>
      </c>
      <c r="C7" s="62" t="s">
        <v>135</v>
      </c>
      <c r="D7" s="22" t="s">
        <v>133</v>
      </c>
      <c r="E7" s="97">
        <v>369.47500000000002</v>
      </c>
      <c r="F7" s="97">
        <f t="shared" ref="F7:F11" si="0">E7/4</f>
        <v>92.368750000000006</v>
      </c>
      <c r="G7" s="97">
        <v>125</v>
      </c>
      <c r="H7" s="97">
        <v>0</v>
      </c>
      <c r="I7" s="97">
        <v>0</v>
      </c>
      <c r="J7" s="97">
        <f t="shared" ref="J7:J11" si="1">G7+I7</f>
        <v>125</v>
      </c>
      <c r="K7" s="97">
        <v>0</v>
      </c>
      <c r="L7" s="100">
        <f t="shared" ref="L7:L10" si="2">K7*$L$11/$K$11</f>
        <v>0</v>
      </c>
      <c r="M7" s="97">
        <v>0</v>
      </c>
      <c r="N7" s="97">
        <f>M7*$N$6/$M$6</f>
        <v>0</v>
      </c>
      <c r="O7" s="97">
        <f t="shared" ref="O7:O11" si="3">F7+H7+K7+M7</f>
        <v>92.368750000000006</v>
      </c>
      <c r="P7" s="97">
        <f t="shared" ref="P7:P11" si="4">J7+L7+N7</f>
        <v>125</v>
      </c>
      <c r="Q7" t="s">
        <v>176</v>
      </c>
    </row>
    <row r="8" spans="1:17" ht="30" customHeight="1" x14ac:dyDescent="0.25">
      <c r="A8" s="4">
        <v>3</v>
      </c>
      <c r="B8" s="81" t="s">
        <v>145</v>
      </c>
      <c r="C8" s="62" t="s">
        <v>146</v>
      </c>
      <c r="D8" s="22" t="s">
        <v>133</v>
      </c>
      <c r="E8" s="97">
        <v>103.24</v>
      </c>
      <c r="F8" s="97">
        <f t="shared" si="0"/>
        <v>25.81</v>
      </c>
      <c r="G8" s="97">
        <f>F8*$G$7/$F$7</f>
        <v>34.927938290818048</v>
      </c>
      <c r="H8" s="97">
        <v>75</v>
      </c>
      <c r="I8" s="97">
        <v>375</v>
      </c>
      <c r="J8" s="97">
        <f t="shared" si="1"/>
        <v>409.92793829081802</v>
      </c>
      <c r="K8" s="97">
        <v>33</v>
      </c>
      <c r="L8" s="100">
        <f t="shared" si="2"/>
        <v>116.53914067098293</v>
      </c>
      <c r="M8" s="97">
        <v>0</v>
      </c>
      <c r="N8" s="97">
        <f t="shared" ref="N8:N11" si="5">M8*$N$6/$M$6</f>
        <v>0</v>
      </c>
      <c r="O8" s="97">
        <f t="shared" si="3"/>
        <v>133.81</v>
      </c>
      <c r="P8" s="97">
        <f t="shared" si="4"/>
        <v>526.46707896180101</v>
      </c>
      <c r="Q8" t="s">
        <v>177</v>
      </c>
    </row>
    <row r="9" spans="1:17" ht="30" customHeight="1" x14ac:dyDescent="0.25">
      <c r="A9" s="4">
        <v>4</v>
      </c>
      <c r="B9" s="81" t="s">
        <v>2</v>
      </c>
      <c r="C9" s="62" t="s">
        <v>3</v>
      </c>
      <c r="D9" s="22" t="s">
        <v>133</v>
      </c>
      <c r="E9" s="97">
        <v>155.815</v>
      </c>
      <c r="F9" s="97">
        <f t="shared" si="0"/>
        <v>38.953749999999999</v>
      </c>
      <c r="G9" s="97">
        <f t="shared" ref="G9:G11" si="6">F9*$G$7/$F$7</f>
        <v>52.71500101495365</v>
      </c>
      <c r="H9" s="97">
        <v>0</v>
      </c>
      <c r="I9" s="97">
        <v>0</v>
      </c>
      <c r="J9" s="97">
        <f t="shared" si="1"/>
        <v>52.71500101495365</v>
      </c>
      <c r="K9" s="97">
        <v>69.349999999999994</v>
      </c>
      <c r="L9" s="100">
        <f t="shared" si="2"/>
        <v>244.90876986462624</v>
      </c>
      <c r="M9" s="97">
        <v>90</v>
      </c>
      <c r="N9" s="97">
        <f t="shared" si="5"/>
        <v>128.57142857142858</v>
      </c>
      <c r="O9" s="97">
        <f t="shared" si="3"/>
        <v>198.30374999999998</v>
      </c>
      <c r="P9" s="97">
        <f t="shared" si="4"/>
        <v>426.19519945100842</v>
      </c>
      <c r="Q9" t="s">
        <v>178</v>
      </c>
    </row>
    <row r="10" spans="1:17" ht="30" customHeight="1" x14ac:dyDescent="0.25">
      <c r="A10" s="4">
        <v>5</v>
      </c>
      <c r="B10" s="81" t="s">
        <v>24</v>
      </c>
      <c r="C10" s="62" t="s">
        <v>123</v>
      </c>
      <c r="D10" s="22" t="s">
        <v>133</v>
      </c>
      <c r="E10" s="97">
        <v>126.05</v>
      </c>
      <c r="F10" s="97">
        <f t="shared" si="0"/>
        <v>31.512499999999999</v>
      </c>
      <c r="G10" s="97">
        <f t="shared" si="6"/>
        <v>42.644969213072599</v>
      </c>
      <c r="H10" s="97">
        <v>15</v>
      </c>
      <c r="I10" s="97">
        <f>H10*I8/H8</f>
        <v>75</v>
      </c>
      <c r="J10" s="97">
        <f t="shared" si="1"/>
        <v>117.6449692130726</v>
      </c>
      <c r="K10" s="97">
        <v>52.2</v>
      </c>
      <c r="L10" s="100">
        <f t="shared" si="2"/>
        <v>184.34373160682753</v>
      </c>
      <c r="M10" s="97">
        <v>20</v>
      </c>
      <c r="N10" s="97">
        <f t="shared" si="5"/>
        <v>28.571428571428573</v>
      </c>
      <c r="O10" s="97">
        <f t="shared" si="3"/>
        <v>118.71250000000001</v>
      </c>
      <c r="P10" s="97">
        <f t="shared" si="4"/>
        <v>330.5601293913287</v>
      </c>
      <c r="Q10" t="s">
        <v>177</v>
      </c>
    </row>
    <row r="11" spans="1:17" ht="30" customHeight="1" x14ac:dyDescent="0.25">
      <c r="A11" s="4">
        <v>6</v>
      </c>
      <c r="B11" s="81" t="s">
        <v>161</v>
      </c>
      <c r="C11" s="62" t="s">
        <v>162</v>
      </c>
      <c r="D11" s="22" t="s">
        <v>133</v>
      </c>
      <c r="E11" s="97">
        <v>42.854999999999997</v>
      </c>
      <c r="F11" s="97">
        <f t="shared" si="0"/>
        <v>10.713749999999999</v>
      </c>
      <c r="G11" s="97">
        <f t="shared" si="6"/>
        <v>14.498612896677718</v>
      </c>
      <c r="H11" s="97">
        <v>0</v>
      </c>
      <c r="I11" s="97">
        <v>0</v>
      </c>
      <c r="J11" s="97">
        <f t="shared" si="1"/>
        <v>14.498612896677718</v>
      </c>
      <c r="K11" s="97">
        <v>84.95</v>
      </c>
      <c r="L11" s="97">
        <v>300</v>
      </c>
      <c r="M11" s="97">
        <v>40</v>
      </c>
      <c r="N11" s="97">
        <f t="shared" si="5"/>
        <v>57.142857142857146</v>
      </c>
      <c r="O11" s="97">
        <f t="shared" si="3"/>
        <v>135.66374999999999</v>
      </c>
      <c r="P11" s="97">
        <f t="shared" si="4"/>
        <v>371.64147003953491</v>
      </c>
      <c r="Q11" t="s">
        <v>175</v>
      </c>
    </row>
    <row r="12" spans="1:17" ht="47.25" customHeight="1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6"/>
    </row>
  </sheetData>
  <sheetProtection algorithmName="SHA-512" hashValue="yA8Z9MXeR2HGgDEqPlwo9CYE9fu/ZzlfcgX7UVm5IieP+OHoD9C6togxNTPuZu5fVGVjgpxS6Gi20njqlpS/5A==" saltValue="GoiKJofGXq5U1upj86NBxg==" spinCount="100000" sheet="1" objects="1" scenarios="1"/>
  <mergeCells count="7">
    <mergeCell ref="A5:D5"/>
    <mergeCell ref="A12:O12"/>
    <mergeCell ref="A1:O1"/>
    <mergeCell ref="E4:I4"/>
    <mergeCell ref="K4:L4"/>
    <mergeCell ref="M4:N4"/>
    <mergeCell ref="A3:O3"/>
  </mergeCells>
  <phoneticPr fontId="11" type="noConversion"/>
  <pageMargins left="0.75" right="0.75" top="1" bottom="1" header="0.5" footer="0.5"/>
  <pageSetup paperSize="9" scale="64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7"/>
  <sheetViews>
    <sheetView workbookViewId="0">
      <selection activeCell="I11" sqref="I11"/>
    </sheetView>
  </sheetViews>
  <sheetFormatPr defaultRowHeight="15" x14ac:dyDescent="0.25"/>
  <cols>
    <col min="1" max="1" width="3.85546875" style="1" customWidth="1"/>
    <col min="2" max="2" width="10.5703125" style="11" customWidth="1"/>
    <col min="3" max="3" width="17.42578125" style="11" customWidth="1"/>
    <col min="4" max="4" width="21.855468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x14ac:dyDescent="0.25">
      <c r="A2" s="7"/>
      <c r="B2" s="28"/>
      <c r="C2" s="28"/>
      <c r="D2" s="28"/>
    </row>
    <row r="3" spans="1:17" ht="15.75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7" ht="38.25" x14ac:dyDescent="0.25">
      <c r="A4" s="47" t="s">
        <v>58</v>
      </c>
      <c r="B4" s="14" t="s">
        <v>37</v>
      </c>
      <c r="C4" s="48" t="s">
        <v>57</v>
      </c>
      <c r="D4" s="9" t="s">
        <v>39</v>
      </c>
      <c r="E4" s="141" t="s">
        <v>40</v>
      </c>
      <c r="F4" s="141"/>
      <c r="G4" s="141"/>
      <c r="H4" s="141"/>
      <c r="I4" s="141"/>
      <c r="J4" s="14"/>
      <c r="K4" s="141" t="s">
        <v>41</v>
      </c>
      <c r="L4" s="141"/>
      <c r="M4" s="141" t="s">
        <v>42</v>
      </c>
      <c r="N4" s="141"/>
      <c r="O4" s="14"/>
      <c r="P4" s="27"/>
    </row>
    <row r="5" spans="1:17" ht="64.5" x14ac:dyDescent="0.25">
      <c r="A5" s="138" t="s">
        <v>25</v>
      </c>
      <c r="B5" s="138"/>
      <c r="C5" s="138"/>
      <c r="D5" s="138"/>
      <c r="E5" s="16" t="s">
        <v>44</v>
      </c>
      <c r="F5" s="16" t="s">
        <v>45</v>
      </c>
      <c r="G5" s="16" t="s">
        <v>46</v>
      </c>
      <c r="H5" s="16" t="s">
        <v>47</v>
      </c>
      <c r="I5" s="17" t="s">
        <v>48</v>
      </c>
      <c r="J5" s="18" t="s">
        <v>49</v>
      </c>
      <c r="K5" s="16" t="s">
        <v>44</v>
      </c>
      <c r="L5" s="19" t="s">
        <v>50</v>
      </c>
      <c r="M5" s="16" t="s">
        <v>51</v>
      </c>
      <c r="N5" s="16" t="s">
        <v>55</v>
      </c>
      <c r="O5" s="14" t="s">
        <v>43</v>
      </c>
      <c r="P5" s="14" t="s">
        <v>52</v>
      </c>
    </row>
    <row r="6" spans="1:17" ht="30" customHeight="1" x14ac:dyDescent="0.25">
      <c r="A6" s="4">
        <v>1</v>
      </c>
      <c r="B6" s="30" t="s">
        <v>0</v>
      </c>
      <c r="C6" s="21" t="s">
        <v>1</v>
      </c>
      <c r="D6" s="22" t="s">
        <v>133</v>
      </c>
      <c r="E6" s="97">
        <v>0</v>
      </c>
      <c r="F6" s="97">
        <f>E6/4</f>
        <v>0</v>
      </c>
      <c r="G6" s="100">
        <f>F6*$G$11/$F$11</f>
        <v>0</v>
      </c>
      <c r="H6" s="97">
        <v>0</v>
      </c>
      <c r="I6" s="97">
        <f t="shared" ref="I6:I8" si="0">H6*$I$9/$H$9</f>
        <v>0</v>
      </c>
      <c r="J6" s="97">
        <f>G6+I6</f>
        <v>0</v>
      </c>
      <c r="K6" s="97">
        <v>30</v>
      </c>
      <c r="L6" s="97">
        <f>K6*$L$13/$K$13</f>
        <v>54.978619425778867</v>
      </c>
      <c r="M6" s="97">
        <v>0</v>
      </c>
      <c r="N6" s="97">
        <f t="shared" ref="N6:N7" si="1">M6*$N$8/$M$8</f>
        <v>0</v>
      </c>
      <c r="O6" s="97">
        <f>F6+H6+K6+M6</f>
        <v>30</v>
      </c>
      <c r="P6" s="97">
        <f>J6+L6+N6</f>
        <v>54.978619425778867</v>
      </c>
      <c r="Q6" t="s">
        <v>186</v>
      </c>
    </row>
    <row r="7" spans="1:17" ht="30" customHeight="1" x14ac:dyDescent="0.25">
      <c r="A7" s="4">
        <v>2</v>
      </c>
      <c r="B7" s="30" t="s">
        <v>126</v>
      </c>
      <c r="C7" s="21" t="s">
        <v>125</v>
      </c>
      <c r="D7" s="22" t="s">
        <v>133</v>
      </c>
      <c r="E7" s="97">
        <v>52.634999999999998</v>
      </c>
      <c r="F7" s="97">
        <f t="shared" ref="F7:F17" si="2">E7/4</f>
        <v>13.15875</v>
      </c>
      <c r="G7" s="100">
        <f>F7*$G$11/$F$11</f>
        <v>45.375</v>
      </c>
      <c r="H7" s="100">
        <v>0</v>
      </c>
      <c r="I7" s="97">
        <f t="shared" si="0"/>
        <v>0</v>
      </c>
      <c r="J7" s="97">
        <f t="shared" ref="J7:J17" si="3">G7+I7</f>
        <v>45.375</v>
      </c>
      <c r="K7" s="97">
        <v>42.4</v>
      </c>
      <c r="L7" s="97">
        <f t="shared" ref="L7:L17" si="4">K7*$L$13/$K$13</f>
        <v>77.7031154551008</v>
      </c>
      <c r="M7" s="97">
        <v>30</v>
      </c>
      <c r="N7" s="97">
        <f t="shared" si="1"/>
        <v>42.857142857142854</v>
      </c>
      <c r="O7" s="97">
        <f t="shared" ref="O7:O17" si="5">F7+H7+K7+M7</f>
        <v>85.558750000000003</v>
      </c>
      <c r="P7" s="97">
        <f t="shared" ref="P7:P17" si="6">J7+L7+N7</f>
        <v>165.93525831224366</v>
      </c>
      <c r="Q7" t="s">
        <v>186</v>
      </c>
    </row>
    <row r="8" spans="1:17" ht="30" customHeight="1" x14ac:dyDescent="0.25">
      <c r="A8" s="4">
        <v>3</v>
      </c>
      <c r="B8" s="30" t="s">
        <v>143</v>
      </c>
      <c r="C8" s="21" t="s">
        <v>144</v>
      </c>
      <c r="D8" s="22" t="s">
        <v>133</v>
      </c>
      <c r="E8" s="97">
        <v>30</v>
      </c>
      <c r="F8" s="97">
        <f t="shared" si="2"/>
        <v>7.5</v>
      </c>
      <c r="G8" s="100">
        <f t="shared" ref="G8:G10" si="7">F8*$G$11/$F$11</f>
        <v>25.862068965517242</v>
      </c>
      <c r="H8" s="100">
        <v>0</v>
      </c>
      <c r="I8" s="97">
        <f t="shared" si="0"/>
        <v>0</v>
      </c>
      <c r="J8" s="97">
        <f t="shared" si="3"/>
        <v>25.862068965517242</v>
      </c>
      <c r="K8" s="97">
        <v>155.1</v>
      </c>
      <c r="L8" s="97">
        <f t="shared" si="4"/>
        <v>284.23946243127676</v>
      </c>
      <c r="M8" s="97">
        <v>140</v>
      </c>
      <c r="N8" s="97">
        <v>200</v>
      </c>
      <c r="O8" s="97">
        <f t="shared" si="5"/>
        <v>302.60000000000002</v>
      </c>
      <c r="P8" s="97">
        <f t="shared" si="6"/>
        <v>510.10153139679403</v>
      </c>
      <c r="Q8" t="s">
        <v>186</v>
      </c>
    </row>
    <row r="9" spans="1:17" ht="30" customHeight="1" x14ac:dyDescent="0.25">
      <c r="A9" s="4">
        <v>4</v>
      </c>
      <c r="B9" s="30" t="s">
        <v>145</v>
      </c>
      <c r="C9" s="21" t="s">
        <v>146</v>
      </c>
      <c r="D9" s="22" t="s">
        <v>133</v>
      </c>
      <c r="E9" s="97">
        <v>103.24</v>
      </c>
      <c r="F9" s="97">
        <f t="shared" si="2"/>
        <v>25.81</v>
      </c>
      <c r="G9" s="100">
        <f t="shared" si="7"/>
        <v>89</v>
      </c>
      <c r="H9" s="100">
        <v>75</v>
      </c>
      <c r="I9" s="97">
        <v>375</v>
      </c>
      <c r="J9" s="97">
        <f t="shared" si="3"/>
        <v>464</v>
      </c>
      <c r="K9" s="97">
        <v>33</v>
      </c>
      <c r="L9" s="97">
        <f t="shared" si="4"/>
        <v>60.476481368356751</v>
      </c>
      <c r="M9" s="97">
        <v>0</v>
      </c>
      <c r="N9" s="97">
        <f>M9*$N$8/$M$8</f>
        <v>0</v>
      </c>
      <c r="O9" s="97">
        <f t="shared" si="5"/>
        <v>133.81</v>
      </c>
      <c r="P9" s="97">
        <f t="shared" si="6"/>
        <v>524.47648136835676</v>
      </c>
      <c r="Q9" t="s">
        <v>186</v>
      </c>
    </row>
    <row r="10" spans="1:17" ht="30" customHeight="1" x14ac:dyDescent="0.25">
      <c r="A10" s="4">
        <v>5</v>
      </c>
      <c r="B10" s="30" t="s">
        <v>149</v>
      </c>
      <c r="C10" s="21" t="s">
        <v>150</v>
      </c>
      <c r="D10" s="22" t="s">
        <v>133</v>
      </c>
      <c r="E10" s="97">
        <v>0</v>
      </c>
      <c r="F10" s="97">
        <f t="shared" si="2"/>
        <v>0</v>
      </c>
      <c r="G10" s="100">
        <f t="shared" si="7"/>
        <v>0</v>
      </c>
      <c r="H10" s="100">
        <v>52.65</v>
      </c>
      <c r="I10" s="97">
        <f>H10*$I$9/$H$9</f>
        <v>263.25</v>
      </c>
      <c r="J10" s="97">
        <f t="shared" si="3"/>
        <v>263.25</v>
      </c>
      <c r="K10" s="97">
        <v>19.05</v>
      </c>
      <c r="L10" s="97">
        <f t="shared" si="4"/>
        <v>34.911423335369584</v>
      </c>
      <c r="M10" s="97">
        <v>120</v>
      </c>
      <c r="N10" s="97">
        <f t="shared" ref="N10:N17" si="8">M10*$N$8/$M$8</f>
        <v>171.42857142857142</v>
      </c>
      <c r="O10" s="97">
        <f t="shared" si="5"/>
        <v>191.7</v>
      </c>
      <c r="P10" s="97">
        <f t="shared" si="6"/>
        <v>469.58999476394104</v>
      </c>
      <c r="Q10" t="s">
        <v>186</v>
      </c>
    </row>
    <row r="11" spans="1:17" ht="30" customHeight="1" x14ac:dyDescent="0.25">
      <c r="A11" s="4">
        <v>6</v>
      </c>
      <c r="B11" s="30" t="s">
        <v>13</v>
      </c>
      <c r="C11" s="21" t="s">
        <v>14</v>
      </c>
      <c r="D11" s="22" t="s">
        <v>133</v>
      </c>
      <c r="E11" s="97">
        <v>145</v>
      </c>
      <c r="F11" s="97">
        <f t="shared" si="2"/>
        <v>36.25</v>
      </c>
      <c r="G11" s="100">
        <v>125</v>
      </c>
      <c r="H11" s="100">
        <v>0</v>
      </c>
      <c r="I11" s="97">
        <f t="shared" ref="I11:I17" si="9">H11*$I$9/$H$9</f>
        <v>0</v>
      </c>
      <c r="J11" s="97">
        <f t="shared" si="3"/>
        <v>125</v>
      </c>
      <c r="K11" s="97">
        <v>119.4</v>
      </c>
      <c r="L11" s="97">
        <f t="shared" si="4"/>
        <v>218.81490531459988</v>
      </c>
      <c r="M11" s="97">
        <v>0</v>
      </c>
      <c r="N11" s="97">
        <f t="shared" si="8"/>
        <v>0</v>
      </c>
      <c r="O11" s="97">
        <f t="shared" si="5"/>
        <v>155.65</v>
      </c>
      <c r="P11" s="97">
        <f t="shared" si="6"/>
        <v>343.81490531459986</v>
      </c>
      <c r="Q11" t="s">
        <v>184</v>
      </c>
    </row>
    <row r="12" spans="1:17" ht="30" customHeight="1" x14ac:dyDescent="0.25">
      <c r="A12" s="4">
        <v>7</v>
      </c>
      <c r="B12" s="30" t="s">
        <v>151</v>
      </c>
      <c r="C12" s="21" t="s">
        <v>152</v>
      </c>
      <c r="D12" s="22" t="s">
        <v>133</v>
      </c>
      <c r="E12" s="97">
        <v>44.875</v>
      </c>
      <c r="F12" s="97">
        <f t="shared" si="2"/>
        <v>11.21875</v>
      </c>
      <c r="G12" s="100">
        <f>F12*$G$11/$F$11</f>
        <v>38.685344827586206</v>
      </c>
      <c r="H12" s="100">
        <v>7.5</v>
      </c>
      <c r="I12" s="97">
        <f t="shared" si="9"/>
        <v>37.5</v>
      </c>
      <c r="J12" s="97">
        <f t="shared" si="3"/>
        <v>76.185344827586206</v>
      </c>
      <c r="K12" s="97">
        <v>30.75</v>
      </c>
      <c r="L12" s="97">
        <f t="shared" si="4"/>
        <v>56.353084911423338</v>
      </c>
      <c r="M12" s="97">
        <v>20</v>
      </c>
      <c r="N12" s="97">
        <f t="shared" si="8"/>
        <v>28.571428571428573</v>
      </c>
      <c r="O12" s="97">
        <f t="shared" si="5"/>
        <v>69.46875</v>
      </c>
      <c r="P12" s="97">
        <f t="shared" si="6"/>
        <v>161.10985831043811</v>
      </c>
      <c r="Q12" t="s">
        <v>184</v>
      </c>
    </row>
    <row r="13" spans="1:17" ht="30" customHeight="1" x14ac:dyDescent="0.25">
      <c r="A13" s="4">
        <v>8</v>
      </c>
      <c r="B13" s="30" t="s">
        <v>153</v>
      </c>
      <c r="C13" s="21" t="s">
        <v>154</v>
      </c>
      <c r="D13" s="22" t="s">
        <v>133</v>
      </c>
      <c r="E13" s="97">
        <v>25.574999999999999</v>
      </c>
      <c r="F13" s="97">
        <f t="shared" si="2"/>
        <v>6.3937499999999998</v>
      </c>
      <c r="G13" s="100">
        <f t="shared" ref="G13:G17" si="10">F13*$G$11/$F$11</f>
        <v>22.047413793103448</v>
      </c>
      <c r="H13" s="100">
        <v>0</v>
      </c>
      <c r="I13" s="97">
        <f t="shared" si="9"/>
        <v>0</v>
      </c>
      <c r="J13" s="97">
        <f t="shared" si="3"/>
        <v>22.047413793103448</v>
      </c>
      <c r="K13" s="97">
        <v>163.69999999999999</v>
      </c>
      <c r="L13" s="100">
        <v>300</v>
      </c>
      <c r="M13" s="97">
        <v>50</v>
      </c>
      <c r="N13" s="97">
        <f t="shared" si="8"/>
        <v>71.428571428571431</v>
      </c>
      <c r="O13" s="97">
        <f t="shared" si="5"/>
        <v>220.09375</v>
      </c>
      <c r="P13" s="97">
        <f t="shared" si="6"/>
        <v>393.47598522167488</v>
      </c>
      <c r="Q13" t="s">
        <v>184</v>
      </c>
    </row>
    <row r="14" spans="1:17" ht="30" customHeight="1" x14ac:dyDescent="0.25">
      <c r="A14" s="4">
        <v>9</v>
      </c>
      <c r="B14" s="30" t="s">
        <v>159</v>
      </c>
      <c r="C14" s="21" t="s">
        <v>160</v>
      </c>
      <c r="D14" s="22" t="s">
        <v>133</v>
      </c>
      <c r="E14" s="97">
        <v>61.25</v>
      </c>
      <c r="F14" s="97">
        <f t="shared" si="2"/>
        <v>15.3125</v>
      </c>
      <c r="G14" s="100">
        <f t="shared" si="10"/>
        <v>52.801724137931032</v>
      </c>
      <c r="H14" s="100">
        <v>0</v>
      </c>
      <c r="I14" s="97">
        <f t="shared" si="9"/>
        <v>0</v>
      </c>
      <c r="J14" s="97">
        <f t="shared" si="3"/>
        <v>52.801724137931032</v>
      </c>
      <c r="K14" s="97">
        <v>10.9</v>
      </c>
      <c r="L14" s="97">
        <f t="shared" si="4"/>
        <v>19.975565058032988</v>
      </c>
      <c r="M14" s="97">
        <v>0</v>
      </c>
      <c r="N14" s="97">
        <f t="shared" si="8"/>
        <v>0</v>
      </c>
      <c r="O14" s="97">
        <f t="shared" si="5"/>
        <v>26.212499999999999</v>
      </c>
      <c r="P14" s="97">
        <f t="shared" si="6"/>
        <v>72.777289195964016</v>
      </c>
      <c r="Q14" t="s">
        <v>186</v>
      </c>
    </row>
    <row r="15" spans="1:17" ht="30" customHeight="1" x14ac:dyDescent="0.25">
      <c r="A15" s="4">
        <v>10</v>
      </c>
      <c r="B15" s="30" t="s">
        <v>102</v>
      </c>
      <c r="C15" s="21" t="s">
        <v>101</v>
      </c>
      <c r="D15" s="22" t="s">
        <v>133</v>
      </c>
      <c r="E15" s="97">
        <v>14.29</v>
      </c>
      <c r="F15" s="97">
        <f t="shared" si="2"/>
        <v>3.5724999999999998</v>
      </c>
      <c r="G15" s="100">
        <f t="shared" si="10"/>
        <v>12.318965517241379</v>
      </c>
      <c r="H15" s="100">
        <v>48.3</v>
      </c>
      <c r="I15" s="97">
        <f t="shared" si="9"/>
        <v>241.5</v>
      </c>
      <c r="J15" s="97">
        <f t="shared" si="3"/>
        <v>253.81896551724137</v>
      </c>
      <c r="K15" s="97">
        <v>43.55</v>
      </c>
      <c r="L15" s="97">
        <f t="shared" si="4"/>
        <v>79.810629199755653</v>
      </c>
      <c r="M15" s="97">
        <v>20</v>
      </c>
      <c r="N15" s="97">
        <f t="shared" si="8"/>
        <v>28.571428571428573</v>
      </c>
      <c r="O15" s="97">
        <f t="shared" si="5"/>
        <v>115.42249999999999</v>
      </c>
      <c r="P15" s="97">
        <f t="shared" si="6"/>
        <v>362.20102328842557</v>
      </c>
      <c r="Q15" t="s">
        <v>184</v>
      </c>
    </row>
    <row r="16" spans="1:17" ht="30" customHeight="1" x14ac:dyDescent="0.25">
      <c r="A16" s="4">
        <v>11</v>
      </c>
      <c r="B16" s="30" t="s">
        <v>122</v>
      </c>
      <c r="C16" s="21" t="s">
        <v>121</v>
      </c>
      <c r="D16" s="22" t="s">
        <v>133</v>
      </c>
      <c r="E16" s="97">
        <v>63.195</v>
      </c>
      <c r="F16" s="97">
        <f t="shared" si="2"/>
        <v>15.79875</v>
      </c>
      <c r="G16" s="100">
        <f t="shared" si="10"/>
        <v>54.478448275862071</v>
      </c>
      <c r="H16" s="100">
        <v>0</v>
      </c>
      <c r="I16" s="97">
        <f t="shared" si="9"/>
        <v>0</v>
      </c>
      <c r="J16" s="97">
        <f t="shared" si="3"/>
        <v>54.478448275862071</v>
      </c>
      <c r="K16" s="97">
        <v>27.8</v>
      </c>
      <c r="L16" s="97">
        <f t="shared" si="4"/>
        <v>50.946854001221752</v>
      </c>
      <c r="M16" s="97">
        <v>40</v>
      </c>
      <c r="N16" s="97">
        <f t="shared" si="8"/>
        <v>57.142857142857146</v>
      </c>
      <c r="O16" s="97">
        <f t="shared" si="5"/>
        <v>83.598749999999995</v>
      </c>
      <c r="P16" s="97">
        <f t="shared" si="6"/>
        <v>162.56815941994097</v>
      </c>
      <c r="Q16" t="s">
        <v>187</v>
      </c>
    </row>
    <row r="17" spans="1:17" ht="30" customHeight="1" x14ac:dyDescent="0.25">
      <c r="A17" s="4">
        <v>12</v>
      </c>
      <c r="B17" s="30" t="s">
        <v>161</v>
      </c>
      <c r="C17" s="21" t="s">
        <v>162</v>
      </c>
      <c r="D17" s="22" t="s">
        <v>133</v>
      </c>
      <c r="E17" s="97">
        <v>42.854999999999997</v>
      </c>
      <c r="F17" s="97">
        <f t="shared" si="2"/>
        <v>10.713749999999999</v>
      </c>
      <c r="G17" s="100">
        <f t="shared" si="10"/>
        <v>36.943965517241381</v>
      </c>
      <c r="H17" s="100">
        <v>0</v>
      </c>
      <c r="I17" s="97">
        <f t="shared" si="9"/>
        <v>0</v>
      </c>
      <c r="J17" s="97">
        <f t="shared" si="3"/>
        <v>36.943965517241381</v>
      </c>
      <c r="K17" s="97">
        <v>84.95</v>
      </c>
      <c r="L17" s="97">
        <f t="shared" si="4"/>
        <v>155.68112400733048</v>
      </c>
      <c r="M17" s="97">
        <v>40</v>
      </c>
      <c r="N17" s="97">
        <f t="shared" si="8"/>
        <v>57.142857142857146</v>
      </c>
      <c r="O17" s="97">
        <f t="shared" si="5"/>
        <v>135.66374999999999</v>
      </c>
      <c r="P17" s="97">
        <f t="shared" si="6"/>
        <v>249.76794666742902</v>
      </c>
      <c r="Q17" t="s">
        <v>184</v>
      </c>
    </row>
  </sheetData>
  <sheetProtection algorithmName="SHA-512" hashValue="8YM0n9SmYRwCYfqkqx2hi2i1Kil1E4GCjriO6JnsERxU7MMcvXfJh5CcSDbF9sQC00qaHbdCDEo5kKJAomdWWA==" saltValue="Jwls51W4g4YEnCKdAwcV2w==" spinCount="100000" sheet="1" objects="1" scenarios="1"/>
  <mergeCells count="6">
    <mergeCell ref="A5:D5"/>
    <mergeCell ref="A1:O1"/>
    <mergeCell ref="E4:I4"/>
    <mergeCell ref="K4:L4"/>
    <mergeCell ref="A3:O3"/>
    <mergeCell ref="M4:N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23"/>
  <sheetViews>
    <sheetView tabSelected="1" workbookViewId="0">
      <selection activeCell="Q1" sqref="Q1:Q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3.140625" style="11" customWidth="1"/>
    <col min="4" max="4" width="22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1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49" t="s">
        <v>207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</row>
    <row r="2" spans="1:17" ht="15.7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7" ht="45" x14ac:dyDescent="0.25">
      <c r="A3" s="83" t="s">
        <v>36</v>
      </c>
      <c r="B3" s="9" t="s">
        <v>37</v>
      </c>
      <c r="C3" s="48" t="s">
        <v>57</v>
      </c>
      <c r="D3" s="9" t="s">
        <v>39</v>
      </c>
      <c r="E3" s="162" t="s">
        <v>40</v>
      </c>
      <c r="F3" s="163"/>
      <c r="G3" s="163"/>
      <c r="H3" s="163"/>
      <c r="I3" s="164"/>
      <c r="J3" s="12"/>
      <c r="K3" s="162" t="s">
        <v>41</v>
      </c>
      <c r="L3" s="164"/>
      <c r="M3" s="162" t="s">
        <v>42</v>
      </c>
      <c r="N3" s="164"/>
      <c r="O3" s="12" t="s">
        <v>43</v>
      </c>
      <c r="P3" s="15" t="str">
        <f>$P$10</f>
        <v>ΑΘΡΟΙΣΜΑ ΜΕΤΑ ΤΗΝ ΑΝΑΓΩΓΗ</v>
      </c>
    </row>
    <row r="4" spans="1:17" ht="64.5" x14ac:dyDescent="0.25">
      <c r="A4" s="138" t="s">
        <v>26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56</v>
      </c>
      <c r="L4" s="19" t="s">
        <v>50</v>
      </c>
      <c r="M4" s="16" t="s">
        <v>54</v>
      </c>
      <c r="N4" s="16" t="s">
        <v>55</v>
      </c>
      <c r="O4" s="20"/>
      <c r="P4" s="32"/>
    </row>
    <row r="5" spans="1:17" ht="30" customHeight="1" x14ac:dyDescent="0.25">
      <c r="A5" s="39">
        <v>1</v>
      </c>
      <c r="B5" s="84" t="s">
        <v>149</v>
      </c>
      <c r="C5" s="44" t="s">
        <v>150</v>
      </c>
      <c r="D5" s="22" t="s">
        <v>133</v>
      </c>
      <c r="E5" s="97">
        <v>0</v>
      </c>
      <c r="F5" s="97">
        <f>E5/4</f>
        <v>0</v>
      </c>
      <c r="G5" s="97">
        <f>F5*G6/F6</f>
        <v>0</v>
      </c>
      <c r="H5" s="97">
        <v>52.65</v>
      </c>
      <c r="I5" s="97">
        <v>375</v>
      </c>
      <c r="J5" s="97">
        <f>G5+I5</f>
        <v>375</v>
      </c>
      <c r="K5" s="97">
        <v>19.05</v>
      </c>
      <c r="L5" s="100">
        <v>300</v>
      </c>
      <c r="M5" s="97">
        <v>120</v>
      </c>
      <c r="N5" s="97">
        <v>200</v>
      </c>
      <c r="O5" s="97">
        <f>F5+H5+K5+M5</f>
        <v>191.7</v>
      </c>
      <c r="P5" s="97">
        <f>J5+L5+N5</f>
        <v>875</v>
      </c>
      <c r="Q5" t="s">
        <v>176</v>
      </c>
    </row>
    <row r="6" spans="1:17" ht="30" customHeight="1" x14ac:dyDescent="0.25">
      <c r="A6" s="40">
        <v>2</v>
      </c>
      <c r="B6" s="43" t="s">
        <v>163</v>
      </c>
      <c r="C6" s="45" t="s">
        <v>164</v>
      </c>
      <c r="D6" s="22" t="s">
        <v>133</v>
      </c>
      <c r="E6" s="97">
        <v>373</v>
      </c>
      <c r="F6" s="97">
        <f>E6/4</f>
        <v>93.25</v>
      </c>
      <c r="G6" s="97">
        <v>125</v>
      </c>
      <c r="H6" s="97">
        <v>0</v>
      </c>
      <c r="I6" s="97">
        <v>0</v>
      </c>
      <c r="J6" s="97">
        <f>G6+I6</f>
        <v>125</v>
      </c>
      <c r="K6" s="97">
        <v>1.95</v>
      </c>
      <c r="L6" s="97">
        <f>K6*L5/K5</f>
        <v>30.708661417322833</v>
      </c>
      <c r="M6" s="97">
        <v>0</v>
      </c>
      <c r="N6" s="97">
        <v>0</v>
      </c>
      <c r="O6" s="97">
        <f>F6+H6+K6+M6</f>
        <v>95.2</v>
      </c>
      <c r="P6" s="97">
        <f>J6+L6+N6</f>
        <v>155.70866141732284</v>
      </c>
      <c r="Q6" t="s">
        <v>177</v>
      </c>
    </row>
    <row r="7" spans="1:17" ht="15.75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7" ht="45" customHeight="1" x14ac:dyDescent="0.25">
      <c r="A8" s="79"/>
      <c r="B8" s="34"/>
      <c r="C8" s="34"/>
    </row>
    <row r="9" spans="1:17" ht="38.25" x14ac:dyDescent="0.25">
      <c r="A9" s="5" t="s">
        <v>36</v>
      </c>
      <c r="B9" s="9" t="s">
        <v>37</v>
      </c>
      <c r="C9" s="48" t="s">
        <v>57</v>
      </c>
      <c r="D9" s="9" t="s">
        <v>39</v>
      </c>
      <c r="E9" s="141" t="s">
        <v>40</v>
      </c>
      <c r="F9" s="141"/>
      <c r="G9" s="141"/>
      <c r="H9" s="141"/>
      <c r="I9" s="141"/>
      <c r="J9" s="10"/>
      <c r="K9" s="141" t="s">
        <v>41</v>
      </c>
      <c r="L9" s="141"/>
      <c r="M9" s="141" t="s">
        <v>42</v>
      </c>
      <c r="N9" s="141"/>
      <c r="O9" s="10"/>
      <c r="P9" s="46"/>
    </row>
    <row r="10" spans="1:17" ht="64.5" x14ac:dyDescent="0.25">
      <c r="A10" s="138" t="s">
        <v>27</v>
      </c>
      <c r="B10" s="138"/>
      <c r="C10" s="138"/>
      <c r="D10" s="138"/>
      <c r="E10" s="16" t="s">
        <v>44</v>
      </c>
      <c r="F10" s="16" t="s">
        <v>45</v>
      </c>
      <c r="G10" s="16" t="s">
        <v>46</v>
      </c>
      <c r="H10" s="16" t="s">
        <v>47</v>
      </c>
      <c r="I10" s="17" t="s">
        <v>48</v>
      </c>
      <c r="J10" s="18" t="s">
        <v>49</v>
      </c>
      <c r="K10" s="16" t="s">
        <v>44</v>
      </c>
      <c r="L10" s="19" t="s">
        <v>50</v>
      </c>
      <c r="M10" s="16" t="s">
        <v>51</v>
      </c>
      <c r="N10" s="16" t="s">
        <v>55</v>
      </c>
      <c r="O10" s="14" t="s">
        <v>43</v>
      </c>
      <c r="P10" s="15" t="s">
        <v>52</v>
      </c>
    </row>
    <row r="11" spans="1:17" ht="30" customHeight="1" x14ac:dyDescent="0.25">
      <c r="A11" s="4">
        <v>1</v>
      </c>
      <c r="B11" s="49" t="s">
        <v>140</v>
      </c>
      <c r="C11" s="85" t="s">
        <v>141</v>
      </c>
      <c r="D11" s="22" t="s">
        <v>133</v>
      </c>
      <c r="E11" s="97">
        <v>302.5</v>
      </c>
      <c r="F11" s="97">
        <f>E11/4</f>
        <v>75.625</v>
      </c>
      <c r="G11" s="101">
        <v>125</v>
      </c>
      <c r="H11" s="97">
        <v>0</v>
      </c>
      <c r="I11" s="97">
        <f>H11*$I$20/$H$20</f>
        <v>0</v>
      </c>
      <c r="J11" s="97">
        <f>G11+I11</f>
        <v>125</v>
      </c>
      <c r="K11" s="97">
        <v>36.15</v>
      </c>
      <c r="L11" s="97">
        <f>K11*$L$19/$K$19</f>
        <v>66.249236408063538</v>
      </c>
      <c r="M11" s="97">
        <v>140</v>
      </c>
      <c r="N11" s="97">
        <v>200</v>
      </c>
      <c r="O11" s="97">
        <f>F11+H11+K11+M11</f>
        <v>251.77500000000001</v>
      </c>
      <c r="P11" s="97">
        <f>J11+L11+N11</f>
        <v>391.24923640806355</v>
      </c>
      <c r="Q11" t="s">
        <v>184</v>
      </c>
    </row>
    <row r="12" spans="1:17" ht="30" customHeight="1" x14ac:dyDescent="0.25">
      <c r="A12" s="8">
        <v>2</v>
      </c>
      <c r="B12" s="49" t="s">
        <v>128</v>
      </c>
      <c r="C12" s="85" t="s">
        <v>127</v>
      </c>
      <c r="D12" s="22" t="s">
        <v>133</v>
      </c>
      <c r="E12" s="98">
        <v>232.9</v>
      </c>
      <c r="F12" s="97">
        <f t="shared" ref="F12:F22" si="0">E12/4</f>
        <v>58.225000000000001</v>
      </c>
      <c r="G12" s="98">
        <f>F12*$G$11/$F$11</f>
        <v>96.239669421487605</v>
      </c>
      <c r="H12" s="98">
        <v>90</v>
      </c>
      <c r="I12" s="97">
        <f t="shared" ref="I12:I22" si="1">H12*$I$20/$H$20</f>
        <v>293.73368146214096</v>
      </c>
      <c r="J12" s="97">
        <f t="shared" ref="J12:J22" si="2">G12+I12</f>
        <v>389.97335088362854</v>
      </c>
      <c r="K12" s="98">
        <v>27.05</v>
      </c>
      <c r="L12" s="97">
        <f t="shared" ref="L12:L22" si="3">K12*$L$19/$K$19</f>
        <v>49.572388515577281</v>
      </c>
      <c r="M12" s="98">
        <v>40</v>
      </c>
      <c r="N12" s="101">
        <f>M12*$N$11/$M$11</f>
        <v>57.142857142857146</v>
      </c>
      <c r="O12" s="97">
        <f t="shared" ref="O12:O22" si="4">F12+H12+K12+M12</f>
        <v>215.27500000000001</v>
      </c>
      <c r="P12" s="97">
        <f t="shared" ref="P12:P22" si="5">J12+L12+N12</f>
        <v>496.68859654206301</v>
      </c>
      <c r="Q12" t="s">
        <v>184</v>
      </c>
    </row>
    <row r="13" spans="1:17" ht="30" customHeight="1" x14ac:dyDescent="0.25">
      <c r="A13" s="8">
        <v>3</v>
      </c>
      <c r="B13" s="49" t="s">
        <v>28</v>
      </c>
      <c r="C13" s="85" t="s">
        <v>29</v>
      </c>
      <c r="D13" s="22" t="s">
        <v>133</v>
      </c>
      <c r="E13" s="98">
        <v>76</v>
      </c>
      <c r="F13" s="97">
        <f t="shared" si="0"/>
        <v>19</v>
      </c>
      <c r="G13" s="98">
        <f t="shared" ref="G13:G22" si="6">F13*$G$11/$F$11</f>
        <v>31.404958677685951</v>
      </c>
      <c r="H13" s="98">
        <v>7.5</v>
      </c>
      <c r="I13" s="97">
        <f t="shared" si="1"/>
        <v>24.477806788511749</v>
      </c>
      <c r="J13" s="97">
        <f t="shared" si="2"/>
        <v>55.882765466197696</v>
      </c>
      <c r="K13" s="98">
        <v>33.25</v>
      </c>
      <c r="L13" s="97">
        <f t="shared" si="3"/>
        <v>60.934636530238244</v>
      </c>
      <c r="M13" s="98">
        <v>20</v>
      </c>
      <c r="N13" s="101">
        <f t="shared" ref="N13:N22" si="7">M13*$N$11/$M$11</f>
        <v>28.571428571428573</v>
      </c>
      <c r="O13" s="97">
        <f t="shared" si="4"/>
        <v>79.75</v>
      </c>
      <c r="P13" s="97">
        <f t="shared" si="5"/>
        <v>145.38883056786452</v>
      </c>
      <c r="Q13" t="s">
        <v>184</v>
      </c>
    </row>
    <row r="14" spans="1:17" ht="30" customHeight="1" x14ac:dyDescent="0.25">
      <c r="A14" s="8">
        <v>4</v>
      </c>
      <c r="B14" s="49" t="s">
        <v>157</v>
      </c>
      <c r="C14" s="85" t="s">
        <v>158</v>
      </c>
      <c r="D14" s="22" t="s">
        <v>133</v>
      </c>
      <c r="E14" s="98">
        <v>28.71</v>
      </c>
      <c r="F14" s="97">
        <f t="shared" si="0"/>
        <v>7.1775000000000002</v>
      </c>
      <c r="G14" s="98">
        <f t="shared" si="6"/>
        <v>11.863636363636363</v>
      </c>
      <c r="H14" s="98">
        <v>0</v>
      </c>
      <c r="I14" s="97">
        <f t="shared" si="1"/>
        <v>0</v>
      </c>
      <c r="J14" s="97">
        <f t="shared" si="2"/>
        <v>11.863636363636363</v>
      </c>
      <c r="K14" s="98">
        <v>1.5</v>
      </c>
      <c r="L14" s="97">
        <f t="shared" si="3"/>
        <v>2.7489309712889436</v>
      </c>
      <c r="M14" s="98">
        <v>20</v>
      </c>
      <c r="N14" s="101">
        <f t="shared" si="7"/>
        <v>28.571428571428573</v>
      </c>
      <c r="O14" s="97">
        <f t="shared" si="4"/>
        <v>28.677500000000002</v>
      </c>
      <c r="P14" s="97">
        <f t="shared" si="5"/>
        <v>43.183995906353879</v>
      </c>
      <c r="Q14" t="s">
        <v>184</v>
      </c>
    </row>
    <row r="15" spans="1:17" ht="30" customHeight="1" x14ac:dyDescent="0.25">
      <c r="A15" s="8">
        <v>5</v>
      </c>
      <c r="B15" s="49" t="s">
        <v>80</v>
      </c>
      <c r="C15" s="85" t="s">
        <v>77</v>
      </c>
      <c r="D15" s="22" t="s">
        <v>133</v>
      </c>
      <c r="E15" s="98">
        <v>55.28</v>
      </c>
      <c r="F15" s="97">
        <f t="shared" si="0"/>
        <v>13.82</v>
      </c>
      <c r="G15" s="98">
        <f t="shared" si="6"/>
        <v>22.84297520661157</v>
      </c>
      <c r="H15" s="98">
        <v>32.549999999999997</v>
      </c>
      <c r="I15" s="97">
        <f t="shared" si="1"/>
        <v>106.23368146214096</v>
      </c>
      <c r="J15" s="97">
        <f t="shared" si="2"/>
        <v>129.07665666875255</v>
      </c>
      <c r="K15" s="98">
        <v>72.349999999999994</v>
      </c>
      <c r="L15" s="97">
        <f t="shared" si="3"/>
        <v>132.59010384850336</v>
      </c>
      <c r="M15" s="98">
        <v>40</v>
      </c>
      <c r="N15" s="101">
        <f t="shared" si="7"/>
        <v>57.142857142857146</v>
      </c>
      <c r="O15" s="97">
        <f t="shared" si="4"/>
        <v>158.72</v>
      </c>
      <c r="P15" s="97">
        <f t="shared" si="5"/>
        <v>318.80961766011308</v>
      </c>
      <c r="Q15" t="s">
        <v>184</v>
      </c>
    </row>
    <row r="16" spans="1:17" ht="30" customHeight="1" x14ac:dyDescent="0.25">
      <c r="A16" s="8">
        <v>6</v>
      </c>
      <c r="B16" s="49" t="s">
        <v>10</v>
      </c>
      <c r="C16" s="85" t="s">
        <v>11</v>
      </c>
      <c r="D16" s="22" t="s">
        <v>133</v>
      </c>
      <c r="E16" s="98">
        <v>137.36500000000001</v>
      </c>
      <c r="F16" s="97">
        <f t="shared" si="0"/>
        <v>34.341250000000002</v>
      </c>
      <c r="G16" s="98">
        <f t="shared" si="6"/>
        <v>56.762396694214878</v>
      </c>
      <c r="H16" s="98">
        <v>0</v>
      </c>
      <c r="I16" s="97">
        <f t="shared" si="1"/>
        <v>0</v>
      </c>
      <c r="J16" s="97">
        <f t="shared" si="2"/>
        <v>56.762396694214878</v>
      </c>
      <c r="K16" s="98">
        <v>86.7</v>
      </c>
      <c r="L16" s="97">
        <f t="shared" si="3"/>
        <v>158.88821014050092</v>
      </c>
      <c r="M16" s="98">
        <v>50</v>
      </c>
      <c r="N16" s="101">
        <f t="shared" si="7"/>
        <v>71.428571428571431</v>
      </c>
      <c r="O16" s="97">
        <f t="shared" si="4"/>
        <v>171.04124999999999</v>
      </c>
      <c r="P16" s="97">
        <f t="shared" si="5"/>
        <v>287.07917826328725</v>
      </c>
      <c r="Q16" t="s">
        <v>191</v>
      </c>
    </row>
    <row r="17" spans="1:17" ht="30" customHeight="1" x14ac:dyDescent="0.25">
      <c r="A17" s="8">
        <v>7</v>
      </c>
      <c r="B17" s="49" t="s">
        <v>149</v>
      </c>
      <c r="C17" s="85" t="s">
        <v>150</v>
      </c>
      <c r="D17" s="22" t="s">
        <v>133</v>
      </c>
      <c r="E17" s="98">
        <v>0</v>
      </c>
      <c r="F17" s="97">
        <f t="shared" si="0"/>
        <v>0</v>
      </c>
      <c r="G17" s="98">
        <f t="shared" si="6"/>
        <v>0</v>
      </c>
      <c r="H17" s="98">
        <v>52.65</v>
      </c>
      <c r="I17" s="97">
        <f t="shared" si="1"/>
        <v>171.83420365535247</v>
      </c>
      <c r="J17" s="97">
        <f t="shared" si="2"/>
        <v>171.83420365535247</v>
      </c>
      <c r="K17" s="98">
        <v>19.05</v>
      </c>
      <c r="L17" s="97">
        <f t="shared" si="3"/>
        <v>34.911423335369584</v>
      </c>
      <c r="M17" s="98">
        <v>120</v>
      </c>
      <c r="N17" s="101">
        <f t="shared" si="7"/>
        <v>171.42857142857142</v>
      </c>
      <c r="O17" s="97">
        <f t="shared" si="4"/>
        <v>191.7</v>
      </c>
      <c r="P17" s="97">
        <f t="shared" si="5"/>
        <v>378.17419841929348</v>
      </c>
      <c r="Q17" t="s">
        <v>191</v>
      </c>
    </row>
    <row r="18" spans="1:17" ht="30" customHeight="1" x14ac:dyDescent="0.25">
      <c r="A18" s="8">
        <v>8</v>
      </c>
      <c r="B18" s="49" t="s">
        <v>155</v>
      </c>
      <c r="C18" s="85" t="s">
        <v>156</v>
      </c>
      <c r="D18" s="22" t="s">
        <v>133</v>
      </c>
      <c r="E18" s="98">
        <v>41.72</v>
      </c>
      <c r="F18" s="97">
        <f t="shared" si="0"/>
        <v>10.43</v>
      </c>
      <c r="G18" s="98">
        <f t="shared" si="6"/>
        <v>17.239669421487605</v>
      </c>
      <c r="H18" s="98">
        <v>0</v>
      </c>
      <c r="I18" s="97">
        <f t="shared" si="1"/>
        <v>0</v>
      </c>
      <c r="J18" s="97">
        <f t="shared" si="2"/>
        <v>17.239669421487605</v>
      </c>
      <c r="K18" s="98">
        <v>4.45</v>
      </c>
      <c r="L18" s="97">
        <f t="shared" si="3"/>
        <v>8.1551618814905318</v>
      </c>
      <c r="M18" s="98">
        <v>30</v>
      </c>
      <c r="N18" s="101">
        <f t="shared" si="7"/>
        <v>42.857142857142854</v>
      </c>
      <c r="O18" s="97">
        <f t="shared" si="4"/>
        <v>44.879999999999995</v>
      </c>
      <c r="P18" s="97">
        <f t="shared" si="5"/>
        <v>68.251974160120994</v>
      </c>
      <c r="Q18" t="s">
        <v>191</v>
      </c>
    </row>
    <row r="19" spans="1:17" ht="30" customHeight="1" x14ac:dyDescent="0.25">
      <c r="A19" s="8">
        <v>9</v>
      </c>
      <c r="B19" s="49" t="s">
        <v>153</v>
      </c>
      <c r="C19" s="85" t="s">
        <v>154</v>
      </c>
      <c r="D19" s="22" t="s">
        <v>133</v>
      </c>
      <c r="E19" s="98">
        <v>25.574999999999999</v>
      </c>
      <c r="F19" s="97">
        <f t="shared" si="0"/>
        <v>6.3937499999999998</v>
      </c>
      <c r="G19" s="98">
        <f t="shared" si="6"/>
        <v>10.568181818181818</v>
      </c>
      <c r="H19" s="98">
        <v>0</v>
      </c>
      <c r="I19" s="97">
        <f t="shared" si="1"/>
        <v>0</v>
      </c>
      <c r="J19" s="97">
        <f t="shared" si="2"/>
        <v>10.568181818181818</v>
      </c>
      <c r="K19" s="98">
        <v>163.69999999999999</v>
      </c>
      <c r="L19" s="98">
        <v>300</v>
      </c>
      <c r="M19" s="98">
        <v>50</v>
      </c>
      <c r="N19" s="101">
        <f t="shared" si="7"/>
        <v>71.428571428571431</v>
      </c>
      <c r="O19" s="97">
        <f t="shared" si="4"/>
        <v>220.09375</v>
      </c>
      <c r="P19" s="97">
        <f t="shared" si="5"/>
        <v>381.99675324675326</v>
      </c>
      <c r="Q19" t="s">
        <v>175</v>
      </c>
    </row>
    <row r="20" spans="1:17" ht="30" customHeight="1" x14ac:dyDescent="0.25">
      <c r="A20" s="8">
        <v>10</v>
      </c>
      <c r="B20" s="49" t="s">
        <v>6</v>
      </c>
      <c r="C20" s="85" t="s">
        <v>7</v>
      </c>
      <c r="D20" s="22" t="s">
        <v>133</v>
      </c>
      <c r="E20" s="98">
        <v>10</v>
      </c>
      <c r="F20" s="97">
        <f t="shared" si="0"/>
        <v>2.5</v>
      </c>
      <c r="G20" s="98">
        <f t="shared" si="6"/>
        <v>4.1322314049586772</v>
      </c>
      <c r="H20" s="98">
        <v>114.9</v>
      </c>
      <c r="I20" s="98">
        <v>375</v>
      </c>
      <c r="J20" s="97">
        <f t="shared" si="2"/>
        <v>379.1322314049587</v>
      </c>
      <c r="K20" s="98">
        <v>50.9</v>
      </c>
      <c r="L20" s="97">
        <f t="shared" si="3"/>
        <v>93.280390959071482</v>
      </c>
      <c r="M20" s="98">
        <v>0</v>
      </c>
      <c r="N20" s="101">
        <f t="shared" si="7"/>
        <v>0</v>
      </c>
      <c r="O20" s="97">
        <f t="shared" si="4"/>
        <v>168.3</v>
      </c>
      <c r="P20" s="97">
        <f t="shared" si="5"/>
        <v>472.4126223640302</v>
      </c>
      <c r="Q20" t="s">
        <v>175</v>
      </c>
    </row>
    <row r="21" spans="1:17" ht="30" customHeight="1" x14ac:dyDescent="0.25">
      <c r="A21" s="8">
        <v>11</v>
      </c>
      <c r="B21" s="49" t="s">
        <v>114</v>
      </c>
      <c r="C21" s="85" t="s">
        <v>113</v>
      </c>
      <c r="D21" s="22" t="s">
        <v>133</v>
      </c>
      <c r="E21" s="98">
        <v>62.95</v>
      </c>
      <c r="F21" s="97">
        <f t="shared" si="0"/>
        <v>15.737500000000001</v>
      </c>
      <c r="G21" s="98">
        <f t="shared" si="6"/>
        <v>26.012396694214875</v>
      </c>
      <c r="H21" s="98">
        <v>75</v>
      </c>
      <c r="I21" s="97">
        <f t="shared" si="1"/>
        <v>244.77806788511748</v>
      </c>
      <c r="J21" s="97">
        <f t="shared" si="2"/>
        <v>270.79046457933237</v>
      </c>
      <c r="K21" s="98">
        <v>31.95</v>
      </c>
      <c r="L21" s="97">
        <f t="shared" si="3"/>
        <v>58.552229688454496</v>
      </c>
      <c r="M21" s="98">
        <v>30</v>
      </c>
      <c r="N21" s="101">
        <f t="shared" si="7"/>
        <v>42.857142857142854</v>
      </c>
      <c r="O21" s="97">
        <f t="shared" si="4"/>
        <v>152.6875</v>
      </c>
      <c r="P21" s="97">
        <f t="shared" si="5"/>
        <v>372.19983712492967</v>
      </c>
      <c r="Q21" t="s">
        <v>177</v>
      </c>
    </row>
    <row r="22" spans="1:17" ht="30" customHeight="1" x14ac:dyDescent="0.25">
      <c r="A22" s="8">
        <v>12</v>
      </c>
      <c r="B22" s="49" t="s">
        <v>151</v>
      </c>
      <c r="C22" s="85" t="s">
        <v>152</v>
      </c>
      <c r="D22" s="22" t="s">
        <v>133</v>
      </c>
      <c r="E22" s="98">
        <v>44.875</v>
      </c>
      <c r="F22" s="97">
        <f t="shared" si="0"/>
        <v>11.21875</v>
      </c>
      <c r="G22" s="98">
        <f t="shared" si="6"/>
        <v>18.543388429752067</v>
      </c>
      <c r="H22" s="98">
        <v>7.5</v>
      </c>
      <c r="I22" s="97">
        <f t="shared" si="1"/>
        <v>24.477806788511749</v>
      </c>
      <c r="J22" s="97">
        <f t="shared" si="2"/>
        <v>43.021195218263813</v>
      </c>
      <c r="K22" s="98">
        <v>30.75</v>
      </c>
      <c r="L22" s="97">
        <f t="shared" si="3"/>
        <v>56.353084911423338</v>
      </c>
      <c r="M22" s="98">
        <v>20</v>
      </c>
      <c r="N22" s="101">
        <f t="shared" si="7"/>
        <v>28.571428571428573</v>
      </c>
      <c r="O22" s="97">
        <f t="shared" si="4"/>
        <v>69.46875</v>
      </c>
      <c r="P22" s="97">
        <f t="shared" si="5"/>
        <v>127.94570870111572</v>
      </c>
      <c r="Q22" t="s">
        <v>177</v>
      </c>
    </row>
    <row r="23" spans="1:17" x14ac:dyDescent="0.25">
      <c r="A23" s="6"/>
      <c r="B23" s="25"/>
      <c r="C23" s="25"/>
    </row>
  </sheetData>
  <sheetProtection algorithmName="SHA-512" hashValue="Ix1KlPBOwcJ/EJB9AjsRdNDnK9neKtyphd+VGujeVtsGPmOWaJWXmpIAVpI4J12CZOHFKAyCIqCLciTqc2DR9Q==" saltValue="ERPjfUUiM5wSKyqazcz3Qg==" spinCount="100000" sheet="1" objects="1" scenarios="1"/>
  <mergeCells count="9">
    <mergeCell ref="A1:O1"/>
    <mergeCell ref="E3:I3"/>
    <mergeCell ref="K3:L3"/>
    <mergeCell ref="M3:N3"/>
    <mergeCell ref="E9:I9"/>
    <mergeCell ref="K9:L9"/>
    <mergeCell ref="M9:N9"/>
    <mergeCell ref="A10:D10"/>
    <mergeCell ref="A4:D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topLeftCell="A13" zoomScaleNormal="100" workbookViewId="0">
      <selection activeCell="A5" sqref="A5:P5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</cols>
  <sheetData>
    <row r="1" spans="1:17" s="29" customFormat="1" ht="30" customHeight="1" x14ac:dyDescent="0.25">
      <c r="A1" s="135" t="s">
        <v>193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</row>
    <row r="2" spans="1:17" ht="51" customHeight="1" x14ac:dyDescent="0.25">
      <c r="A2" s="5" t="s">
        <v>36</v>
      </c>
      <c r="B2" s="9" t="s">
        <v>37</v>
      </c>
      <c r="C2" s="38" t="s">
        <v>57</v>
      </c>
      <c r="D2" s="9" t="s">
        <v>39</v>
      </c>
      <c r="E2" s="137" t="s">
        <v>40</v>
      </c>
      <c r="F2" s="137"/>
      <c r="G2" s="137"/>
      <c r="H2" s="137"/>
      <c r="I2" s="137"/>
      <c r="J2" s="12"/>
      <c r="K2" s="137" t="s">
        <v>41</v>
      </c>
      <c r="L2" s="137"/>
      <c r="M2" s="137" t="s">
        <v>42</v>
      </c>
      <c r="N2" s="137"/>
      <c r="O2" s="12" t="s">
        <v>43</v>
      </c>
      <c r="P2" s="15" t="str">
        <f>$P$7</f>
        <v>ΑΘΡΟΙΣΜΑ ΜΕΤΑ ΤΗΝ ΑΝΑΓΩΓΗ</v>
      </c>
      <c r="Q2" s="31"/>
    </row>
    <row r="3" spans="1:17" ht="100.5" customHeight="1" x14ac:dyDescent="0.25">
      <c r="A3" s="145" t="s">
        <v>66</v>
      </c>
      <c r="B3" s="145"/>
      <c r="C3" s="145"/>
      <c r="D3" s="145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56</v>
      </c>
      <c r="L3" s="19" t="s">
        <v>50</v>
      </c>
      <c r="M3" s="16" t="s">
        <v>54</v>
      </c>
      <c r="N3" s="16" t="s">
        <v>55</v>
      </c>
      <c r="O3" s="20"/>
      <c r="P3" s="32"/>
    </row>
    <row r="4" spans="1:17" ht="28.5" customHeight="1" x14ac:dyDescent="0.25">
      <c r="A4" s="39">
        <v>1</v>
      </c>
      <c r="B4" s="42" t="s">
        <v>88</v>
      </c>
      <c r="C4" s="44" t="s">
        <v>87</v>
      </c>
      <c r="D4" s="22" t="s">
        <v>166</v>
      </c>
      <c r="E4" s="20">
        <v>12.9</v>
      </c>
      <c r="F4" s="20">
        <f>E4/4</f>
        <v>3.2250000000000001</v>
      </c>
      <c r="G4" s="20">
        <v>125</v>
      </c>
      <c r="H4" s="20">
        <v>52.5</v>
      </c>
      <c r="I4" s="23">
        <v>375</v>
      </c>
      <c r="J4" s="23">
        <f>G4+I4</f>
        <v>500</v>
      </c>
      <c r="K4" s="20">
        <v>25</v>
      </c>
      <c r="L4" s="24">
        <v>300</v>
      </c>
      <c r="M4" s="20">
        <v>40</v>
      </c>
      <c r="N4" s="23">
        <v>200</v>
      </c>
      <c r="O4" s="23">
        <f>F4+H4+K4+M4</f>
        <v>120.72499999999999</v>
      </c>
      <c r="P4" s="23">
        <f>J4+L4+N4</f>
        <v>1000</v>
      </c>
      <c r="Q4" s="58" t="s">
        <v>182</v>
      </c>
    </row>
    <row r="5" spans="1:17" ht="66.75" customHeight="1" x14ac:dyDescent="0.25">
      <c r="A5" s="136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</row>
    <row r="6" spans="1:17" ht="35.25" customHeight="1" x14ac:dyDescent="0.25">
      <c r="A6" s="5" t="s">
        <v>36</v>
      </c>
      <c r="B6" s="9" t="s">
        <v>37</v>
      </c>
      <c r="C6" s="38" t="s">
        <v>57</v>
      </c>
      <c r="D6" s="9" t="s">
        <v>39</v>
      </c>
      <c r="E6" s="141" t="s">
        <v>40</v>
      </c>
      <c r="F6" s="141"/>
      <c r="G6" s="141"/>
      <c r="H6" s="141"/>
      <c r="I6" s="141"/>
      <c r="J6" s="10"/>
      <c r="K6" s="141" t="s">
        <v>41</v>
      </c>
      <c r="L6" s="141"/>
      <c r="M6" s="141" t="s">
        <v>42</v>
      </c>
      <c r="N6" s="141"/>
      <c r="O6" s="10"/>
      <c r="P6" s="46"/>
    </row>
    <row r="7" spans="1:17" ht="114" customHeight="1" x14ac:dyDescent="0.25">
      <c r="A7" s="145" t="s">
        <v>69</v>
      </c>
      <c r="B7" s="138"/>
      <c r="C7" s="138"/>
      <c r="D7" s="138"/>
      <c r="E7" s="16" t="s">
        <v>44</v>
      </c>
      <c r="F7" s="16" t="s">
        <v>45</v>
      </c>
      <c r="G7" s="16" t="s">
        <v>46</v>
      </c>
      <c r="H7" s="16" t="s">
        <v>47</v>
      </c>
      <c r="I7" s="17" t="s">
        <v>48</v>
      </c>
      <c r="J7" s="18" t="s">
        <v>49</v>
      </c>
      <c r="K7" s="16" t="s">
        <v>44</v>
      </c>
      <c r="L7" s="19" t="s">
        <v>50</v>
      </c>
      <c r="M7" s="16" t="s">
        <v>51</v>
      </c>
      <c r="N7" s="16" t="s">
        <v>55</v>
      </c>
      <c r="O7" s="14" t="s">
        <v>43</v>
      </c>
      <c r="P7" s="15" t="s">
        <v>52</v>
      </c>
    </row>
    <row r="8" spans="1:17" ht="36" customHeight="1" x14ac:dyDescent="0.25">
      <c r="A8" s="8">
        <v>1</v>
      </c>
      <c r="B8" s="80" t="s">
        <v>90</v>
      </c>
      <c r="C8" s="21" t="s">
        <v>89</v>
      </c>
      <c r="D8" s="22" t="s">
        <v>165</v>
      </c>
      <c r="E8" s="98">
        <v>166.95</v>
      </c>
      <c r="F8" s="97">
        <f>E8/4</f>
        <v>41.737499999999997</v>
      </c>
      <c r="G8" s="98">
        <v>125</v>
      </c>
      <c r="H8" s="98">
        <v>8.6999999999999993</v>
      </c>
      <c r="I8" s="98">
        <f>H8*I9/H9</f>
        <v>62.142857142857132</v>
      </c>
      <c r="J8" s="98">
        <f>G8+I8</f>
        <v>187.14285714285714</v>
      </c>
      <c r="K8" s="98">
        <v>27.5</v>
      </c>
      <c r="L8" s="98">
        <v>300</v>
      </c>
      <c r="M8" s="98">
        <v>130</v>
      </c>
      <c r="N8" s="101">
        <v>200</v>
      </c>
      <c r="O8" s="97">
        <f>F8+H8+K8+M8</f>
        <v>207.9375</v>
      </c>
      <c r="P8" s="97">
        <f>J8+L8+N8</f>
        <v>687.14285714285711</v>
      </c>
      <c r="Q8" s="11" t="s">
        <v>185</v>
      </c>
    </row>
    <row r="9" spans="1:17" ht="29.25" customHeight="1" x14ac:dyDescent="0.25">
      <c r="A9" s="8">
        <v>2</v>
      </c>
      <c r="B9" s="59" t="s">
        <v>88</v>
      </c>
      <c r="C9" s="44" t="s">
        <v>87</v>
      </c>
      <c r="D9" s="22" t="s">
        <v>166</v>
      </c>
      <c r="E9" s="97">
        <v>12.9</v>
      </c>
      <c r="F9" s="97">
        <f>E9/4</f>
        <v>3.2250000000000001</v>
      </c>
      <c r="G9" s="97">
        <f>F9*G8/F8</f>
        <v>9.6585804132973951</v>
      </c>
      <c r="H9" s="97">
        <v>52.5</v>
      </c>
      <c r="I9" s="97">
        <v>375</v>
      </c>
      <c r="J9" s="98">
        <f>G9+I9</f>
        <v>384.65858041329739</v>
      </c>
      <c r="K9" s="97">
        <v>25</v>
      </c>
      <c r="L9" s="100">
        <f>K9*L8/K8</f>
        <v>272.72727272727275</v>
      </c>
      <c r="M9" s="97">
        <v>40</v>
      </c>
      <c r="N9" s="97">
        <f>M9*N8/M8</f>
        <v>61.53846153846154</v>
      </c>
      <c r="O9" s="97">
        <f>F9+H9+K9+M9</f>
        <v>120.72499999999999</v>
      </c>
      <c r="P9" s="97">
        <f>J9+L9+N9</f>
        <v>718.92431467903168</v>
      </c>
      <c r="Q9" s="11" t="s">
        <v>185</v>
      </c>
    </row>
    <row r="10" spans="1:17" x14ac:dyDescent="0.25">
      <c r="A10" s="6"/>
      <c r="B10" s="25"/>
      <c r="C10" s="25"/>
    </row>
    <row r="11" spans="1:17" ht="22.5" customHeight="1" x14ac:dyDescent="0.25">
      <c r="A11" s="6"/>
      <c r="B11" s="25"/>
      <c r="C11" s="25"/>
    </row>
    <row r="12" spans="1:17" ht="45.75" customHeight="1" x14ac:dyDescent="0.25">
      <c r="A12" s="5" t="s">
        <v>36</v>
      </c>
      <c r="B12" s="9" t="s">
        <v>37</v>
      </c>
      <c r="C12" s="38" t="s">
        <v>57</v>
      </c>
      <c r="D12" s="9" t="s">
        <v>39</v>
      </c>
      <c r="E12" s="137" t="s">
        <v>40</v>
      </c>
      <c r="F12" s="137"/>
      <c r="G12" s="137"/>
      <c r="H12" s="137"/>
      <c r="I12" s="137"/>
      <c r="J12" s="12"/>
      <c r="K12" s="137" t="s">
        <v>41</v>
      </c>
      <c r="L12" s="137"/>
      <c r="M12" s="137" t="s">
        <v>42</v>
      </c>
      <c r="N12" s="137"/>
      <c r="O12" s="12" t="s">
        <v>43</v>
      </c>
      <c r="P12" s="15" t="str">
        <f>$P$7</f>
        <v>ΑΘΡΟΙΣΜΑ ΜΕΤΑ ΤΗΝ ΑΝΑΓΩΓΗ</v>
      </c>
    </row>
    <row r="13" spans="1:17" ht="103.5" customHeight="1" x14ac:dyDescent="0.25">
      <c r="A13" s="145" t="s">
        <v>67</v>
      </c>
      <c r="B13" s="145"/>
      <c r="C13" s="145"/>
      <c r="D13" s="145"/>
      <c r="E13" s="16" t="s">
        <v>44</v>
      </c>
      <c r="F13" s="16" t="s">
        <v>45</v>
      </c>
      <c r="G13" s="16" t="s">
        <v>46</v>
      </c>
      <c r="H13" s="16" t="s">
        <v>47</v>
      </c>
      <c r="I13" s="17" t="s">
        <v>48</v>
      </c>
      <c r="J13" s="18" t="s">
        <v>49</v>
      </c>
      <c r="K13" s="16" t="s">
        <v>56</v>
      </c>
      <c r="L13" s="19" t="s">
        <v>50</v>
      </c>
      <c r="M13" s="16" t="s">
        <v>54</v>
      </c>
      <c r="N13" s="16" t="s">
        <v>55</v>
      </c>
      <c r="O13" s="20"/>
      <c r="P13" s="32"/>
    </row>
    <row r="14" spans="1:17" ht="26.25" x14ac:dyDescent="0.25">
      <c r="A14" s="39">
        <v>1</v>
      </c>
      <c r="B14" s="59" t="s">
        <v>88</v>
      </c>
      <c r="C14" s="44" t="s">
        <v>87</v>
      </c>
      <c r="D14" s="22" t="s">
        <v>166</v>
      </c>
      <c r="E14" s="20">
        <v>12.9</v>
      </c>
      <c r="F14" s="20">
        <f>E14/4</f>
        <v>3.2250000000000001</v>
      </c>
      <c r="G14" s="20">
        <v>125</v>
      </c>
      <c r="H14" s="20">
        <v>52.5</v>
      </c>
      <c r="I14" s="23">
        <v>375</v>
      </c>
      <c r="J14" s="23">
        <v>500</v>
      </c>
      <c r="K14" s="20">
        <v>25</v>
      </c>
      <c r="L14" s="24">
        <v>300</v>
      </c>
      <c r="M14" s="20">
        <v>40</v>
      </c>
      <c r="N14" s="23">
        <v>200</v>
      </c>
      <c r="O14" s="23">
        <f>F14+H14+K14+M14</f>
        <v>120.72499999999999</v>
      </c>
      <c r="P14" s="23">
        <f>J14+L14+N14</f>
        <v>1000</v>
      </c>
      <c r="Q14" s="11" t="s">
        <v>187</v>
      </c>
    </row>
    <row r="15" spans="1:17" ht="48" customHeight="1" x14ac:dyDescent="0.25"/>
    <row r="16" spans="1:17" ht="31.5" customHeight="1" x14ac:dyDescent="0.25">
      <c r="A16" s="5" t="s">
        <v>36</v>
      </c>
      <c r="B16" s="9" t="s">
        <v>37</v>
      </c>
      <c r="C16" s="38" t="s">
        <v>57</v>
      </c>
      <c r="D16" s="9" t="s">
        <v>39</v>
      </c>
      <c r="E16" s="141" t="s">
        <v>40</v>
      </c>
      <c r="F16" s="141"/>
      <c r="G16" s="141"/>
      <c r="H16" s="141"/>
      <c r="I16" s="141"/>
      <c r="J16" s="10"/>
      <c r="K16" s="141" t="s">
        <v>41</v>
      </c>
      <c r="L16" s="141"/>
      <c r="M16" s="141" t="s">
        <v>42</v>
      </c>
      <c r="N16" s="141"/>
      <c r="O16" s="10"/>
      <c r="P16" s="46"/>
    </row>
    <row r="17" spans="1:17" ht="93" customHeight="1" x14ac:dyDescent="0.25">
      <c r="A17" s="145" t="s">
        <v>68</v>
      </c>
      <c r="B17" s="138"/>
      <c r="C17" s="138"/>
      <c r="D17" s="138"/>
      <c r="E17" s="16" t="s">
        <v>44</v>
      </c>
      <c r="F17" s="16" t="s">
        <v>45</v>
      </c>
      <c r="G17" s="16" t="s">
        <v>46</v>
      </c>
      <c r="H17" s="16" t="s">
        <v>47</v>
      </c>
      <c r="I17" s="17" t="s">
        <v>48</v>
      </c>
      <c r="J17" s="18" t="s">
        <v>49</v>
      </c>
      <c r="K17" s="16" t="s">
        <v>44</v>
      </c>
      <c r="L17" s="19" t="s">
        <v>50</v>
      </c>
      <c r="M17" s="16" t="s">
        <v>51</v>
      </c>
      <c r="N17" s="16" t="s">
        <v>55</v>
      </c>
      <c r="O17" s="14" t="s">
        <v>43</v>
      </c>
      <c r="P17" s="15" t="s">
        <v>52</v>
      </c>
    </row>
    <row r="18" spans="1:17" ht="15.75" x14ac:dyDescent="0.25">
      <c r="A18" s="8">
        <v>1</v>
      </c>
      <c r="B18" s="80" t="s">
        <v>90</v>
      </c>
      <c r="C18" s="21" t="s">
        <v>89</v>
      </c>
      <c r="D18" s="22" t="s">
        <v>165</v>
      </c>
      <c r="E18" s="98">
        <v>166.95</v>
      </c>
      <c r="F18" s="97">
        <f>E18/4</f>
        <v>41.737499999999997</v>
      </c>
      <c r="G18" s="98">
        <v>125</v>
      </c>
      <c r="H18" s="98">
        <v>8.6999999999999993</v>
      </c>
      <c r="I18" s="98">
        <f>H18*I19/H19</f>
        <v>62.142857142857132</v>
      </c>
      <c r="J18" s="98">
        <f>G18+I18</f>
        <v>187.14285714285714</v>
      </c>
      <c r="K18" s="98">
        <v>27.5</v>
      </c>
      <c r="L18" s="98">
        <v>300</v>
      </c>
      <c r="M18" s="98">
        <v>130</v>
      </c>
      <c r="N18" s="101">
        <v>200</v>
      </c>
      <c r="O18" s="97">
        <f>F18+H18+K18+M18</f>
        <v>207.9375</v>
      </c>
      <c r="P18" s="97">
        <f>J18+L18+N18</f>
        <v>687.14285714285711</v>
      </c>
      <c r="Q18" s="11" t="s">
        <v>186</v>
      </c>
    </row>
    <row r="19" spans="1:17" ht="26.25" x14ac:dyDescent="0.25">
      <c r="A19" s="8">
        <v>2</v>
      </c>
      <c r="B19" s="59" t="s">
        <v>88</v>
      </c>
      <c r="C19" s="44" t="s">
        <v>87</v>
      </c>
      <c r="D19" s="22" t="s">
        <v>166</v>
      </c>
      <c r="E19" s="97">
        <v>12.9</v>
      </c>
      <c r="F19" s="97">
        <f>E19/4</f>
        <v>3.2250000000000001</v>
      </c>
      <c r="G19" s="97">
        <f>F19*G18/F18</f>
        <v>9.6585804132973951</v>
      </c>
      <c r="H19" s="97">
        <v>52.5</v>
      </c>
      <c r="I19" s="97">
        <v>375</v>
      </c>
      <c r="J19" s="98">
        <f>G19+I19</f>
        <v>384.65858041329739</v>
      </c>
      <c r="K19" s="97">
        <v>25</v>
      </c>
      <c r="L19" s="100">
        <f>K19*L18/K18</f>
        <v>272.72727272727275</v>
      </c>
      <c r="M19" s="97">
        <v>40</v>
      </c>
      <c r="N19" s="97">
        <f>M19*N18/M18</f>
        <v>61.53846153846154</v>
      </c>
      <c r="O19" s="97">
        <f>F19+H19+K19+M19</f>
        <v>120.72499999999999</v>
      </c>
      <c r="P19" s="97">
        <f>J19+L19+N19</f>
        <v>718.92431467903168</v>
      </c>
      <c r="Q19" s="11" t="s">
        <v>186</v>
      </c>
    </row>
  </sheetData>
  <sheetProtection algorithmName="SHA-512" hashValue="sGZIbZWROfQn6C0gr8fumsFRlyaYrWgHGzklDTFa9QXSl13ElOEplg173XMA/cx8dtWqZ1pT3zBuoRpKmMEb3w==" saltValue="fOBaZOHwIBjY3ls0QRloNg==" spinCount="100000" sheet="1" objects="1" scenarios="1"/>
  <mergeCells count="18">
    <mergeCell ref="A17:D17"/>
    <mergeCell ref="A13:D13"/>
    <mergeCell ref="E16:I16"/>
    <mergeCell ref="K16:L16"/>
    <mergeCell ref="A5:P5"/>
    <mergeCell ref="M16:N16"/>
    <mergeCell ref="M6:N6"/>
    <mergeCell ref="A7:D7"/>
    <mergeCell ref="E6:I6"/>
    <mergeCell ref="K6:L6"/>
    <mergeCell ref="E12:I12"/>
    <mergeCell ref="A1:O1"/>
    <mergeCell ref="E2:I2"/>
    <mergeCell ref="K2:L2"/>
    <mergeCell ref="M2:N2"/>
    <mergeCell ref="K12:L12"/>
    <mergeCell ref="M12:N12"/>
    <mergeCell ref="A3:D3"/>
  </mergeCells>
  <phoneticPr fontId="11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4"/>
  <sheetViews>
    <sheetView topLeftCell="A25" zoomScaleNormal="100" workbookViewId="0">
      <selection activeCell="P20" sqref="P20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6.425781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</cols>
  <sheetData>
    <row r="1" spans="1:17" s="29" customFormat="1" ht="30" customHeight="1" x14ac:dyDescent="0.25">
      <c r="A1" s="135" t="s">
        <v>194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</row>
    <row r="2" spans="1:17" ht="51" customHeight="1" x14ac:dyDescent="0.25">
      <c r="A2" s="5" t="s">
        <v>36</v>
      </c>
      <c r="B2" s="9" t="s">
        <v>37</v>
      </c>
      <c r="C2" s="38" t="s">
        <v>57</v>
      </c>
      <c r="D2" s="9" t="s">
        <v>39</v>
      </c>
      <c r="E2" s="137" t="s">
        <v>40</v>
      </c>
      <c r="F2" s="137"/>
      <c r="G2" s="137"/>
      <c r="H2" s="137"/>
      <c r="I2" s="137"/>
      <c r="J2" s="12"/>
      <c r="K2" s="137" t="s">
        <v>41</v>
      </c>
      <c r="L2" s="137"/>
      <c r="M2" s="137" t="s">
        <v>42</v>
      </c>
      <c r="N2" s="137"/>
      <c r="O2" s="12" t="s">
        <v>43</v>
      </c>
      <c r="P2" s="15" t="str">
        <f>$P$8</f>
        <v>ΑΘΡΟΙΣΜΑ ΜΕΤΑ ΤΗΝ ΑΝΑΓΩΓΗ</v>
      </c>
      <c r="Q2" s="31"/>
    </row>
    <row r="3" spans="1:17" ht="63.6" customHeight="1" x14ac:dyDescent="0.25">
      <c r="A3" s="138" t="s">
        <v>70</v>
      </c>
      <c r="B3" s="138"/>
      <c r="C3" s="138"/>
      <c r="D3" s="138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56</v>
      </c>
      <c r="L3" s="19" t="s">
        <v>50</v>
      </c>
      <c r="M3" s="16" t="s">
        <v>54</v>
      </c>
      <c r="N3" s="16" t="s">
        <v>55</v>
      </c>
      <c r="O3" s="20"/>
      <c r="P3" s="32"/>
    </row>
    <row r="4" spans="1:17" ht="30" customHeight="1" x14ac:dyDescent="0.25">
      <c r="A4" s="39">
        <v>1</v>
      </c>
      <c r="B4" s="42" t="s">
        <v>92</v>
      </c>
      <c r="C4" s="44" t="s">
        <v>91</v>
      </c>
      <c r="D4" s="22" t="s">
        <v>165</v>
      </c>
      <c r="E4" s="20">
        <v>176.74</v>
      </c>
      <c r="F4" s="20">
        <f>E4/4</f>
        <v>44.185000000000002</v>
      </c>
      <c r="G4" s="20">
        <v>125</v>
      </c>
      <c r="H4" s="20">
        <v>96.9</v>
      </c>
      <c r="I4" s="23">
        <v>375</v>
      </c>
      <c r="J4" s="23">
        <f>G4+I4</f>
        <v>500</v>
      </c>
      <c r="K4" s="20">
        <v>33.85</v>
      </c>
      <c r="L4" s="24">
        <f>K4*L5/K5</f>
        <v>100.69410014873576</v>
      </c>
      <c r="M4" s="20">
        <v>0</v>
      </c>
      <c r="N4" s="23">
        <v>0</v>
      </c>
      <c r="O4" s="23">
        <f>F4+H4+K4+M4</f>
        <v>174.935</v>
      </c>
      <c r="P4" s="23">
        <f>J4+L4+N4</f>
        <v>600.69410014873574</v>
      </c>
      <c r="Q4" s="58" t="s">
        <v>182</v>
      </c>
    </row>
    <row r="5" spans="1:17" ht="30" customHeight="1" x14ac:dyDescent="0.25">
      <c r="A5" s="40">
        <v>2</v>
      </c>
      <c r="B5" s="43" t="s">
        <v>94</v>
      </c>
      <c r="C5" s="45" t="s">
        <v>93</v>
      </c>
      <c r="D5" s="22" t="s">
        <v>165</v>
      </c>
      <c r="E5" s="20">
        <v>140.47499999999999</v>
      </c>
      <c r="F5" s="114">
        <f>E5/4</f>
        <v>35.118749999999999</v>
      </c>
      <c r="G5" s="114">
        <f>F5*G4/F4</f>
        <v>99.351448455358153</v>
      </c>
      <c r="H5" s="20">
        <v>63.75</v>
      </c>
      <c r="I5" s="23">
        <f>H5*$I$4/$H$4</f>
        <v>246.71052631578945</v>
      </c>
      <c r="J5" s="23">
        <f>G5+I5</f>
        <v>346.06197477114762</v>
      </c>
      <c r="K5" s="20">
        <v>100.85</v>
      </c>
      <c r="L5" s="20">
        <v>300</v>
      </c>
      <c r="M5" s="20">
        <v>0</v>
      </c>
      <c r="N5" s="23">
        <v>0</v>
      </c>
      <c r="O5" s="23">
        <f>F5+H5+K5+M5</f>
        <v>199.71875</v>
      </c>
      <c r="P5" s="23">
        <f>J5+L5+N5</f>
        <v>646.06197477114756</v>
      </c>
      <c r="Q5" s="58" t="s">
        <v>183</v>
      </c>
    </row>
    <row r="6" spans="1:17" ht="66.75" customHeight="1" x14ac:dyDescent="0.25">
      <c r="A6" s="136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0"/>
    </row>
    <row r="7" spans="1:17" ht="35.25" customHeight="1" x14ac:dyDescent="0.25">
      <c r="A7" s="5" t="s">
        <v>36</v>
      </c>
      <c r="B7" s="9" t="s">
        <v>37</v>
      </c>
      <c r="C7" s="38" t="s">
        <v>57</v>
      </c>
      <c r="D7" s="9" t="s">
        <v>39</v>
      </c>
      <c r="E7" s="141" t="s">
        <v>40</v>
      </c>
      <c r="F7" s="141"/>
      <c r="G7" s="141"/>
      <c r="H7" s="141"/>
      <c r="I7" s="141"/>
      <c r="J7" s="10"/>
      <c r="K7" s="141" t="s">
        <v>41</v>
      </c>
      <c r="L7" s="141"/>
      <c r="M7" s="141" t="s">
        <v>42</v>
      </c>
      <c r="N7" s="141"/>
      <c r="O7" s="10"/>
      <c r="P7" s="46"/>
    </row>
    <row r="8" spans="1:17" ht="94.5" customHeight="1" x14ac:dyDescent="0.25">
      <c r="A8" s="138" t="s">
        <v>30</v>
      </c>
      <c r="B8" s="138"/>
      <c r="C8" s="138"/>
      <c r="D8" s="138"/>
      <c r="E8" s="16" t="s">
        <v>44</v>
      </c>
      <c r="F8" s="16" t="s">
        <v>45</v>
      </c>
      <c r="G8" s="16" t="s">
        <v>46</v>
      </c>
      <c r="H8" s="16" t="s">
        <v>47</v>
      </c>
      <c r="I8" s="17" t="s">
        <v>48</v>
      </c>
      <c r="J8" s="18" t="s">
        <v>49</v>
      </c>
      <c r="K8" s="16" t="s">
        <v>44</v>
      </c>
      <c r="L8" s="19" t="s">
        <v>50</v>
      </c>
      <c r="M8" s="16" t="s">
        <v>51</v>
      </c>
      <c r="N8" s="16" t="s">
        <v>55</v>
      </c>
      <c r="O8" s="14" t="s">
        <v>43</v>
      </c>
      <c r="P8" s="15" t="s">
        <v>52</v>
      </c>
    </row>
    <row r="9" spans="1:17" ht="29.25" customHeight="1" x14ac:dyDescent="0.25">
      <c r="A9" s="4">
        <v>1</v>
      </c>
      <c r="B9" s="30" t="s">
        <v>96</v>
      </c>
      <c r="C9" s="21" t="s">
        <v>95</v>
      </c>
      <c r="D9" s="22" t="s">
        <v>166</v>
      </c>
      <c r="E9" s="97">
        <v>162.42500000000001</v>
      </c>
      <c r="F9" s="97">
        <f>E9/4</f>
        <v>40.606250000000003</v>
      </c>
      <c r="G9" s="97">
        <v>125</v>
      </c>
      <c r="H9" s="97">
        <v>0</v>
      </c>
      <c r="I9" s="97">
        <v>0</v>
      </c>
      <c r="J9" s="97">
        <v>125</v>
      </c>
      <c r="K9" s="97">
        <v>0</v>
      </c>
      <c r="L9" s="97">
        <v>0</v>
      </c>
      <c r="M9" s="97">
        <v>0</v>
      </c>
      <c r="N9" s="97">
        <v>0</v>
      </c>
      <c r="O9" s="97">
        <f>F9+H9+K9+M9</f>
        <v>40.606250000000003</v>
      </c>
      <c r="P9" s="97">
        <f>J9+L9+N9</f>
        <v>125</v>
      </c>
      <c r="Q9" s="11" t="s">
        <v>184</v>
      </c>
    </row>
    <row r="10" spans="1:17" x14ac:dyDescent="0.25">
      <c r="A10" s="6"/>
      <c r="B10" s="25"/>
      <c r="C10" s="25"/>
    </row>
    <row r="11" spans="1:17" x14ac:dyDescent="0.25">
      <c r="A11" s="6"/>
      <c r="B11" s="25"/>
      <c r="C11" s="25"/>
    </row>
    <row r="12" spans="1:17" ht="19.5" customHeight="1" x14ac:dyDescent="0.2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7" ht="30" customHeight="1" x14ac:dyDescent="0.25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7" ht="57" customHeight="1" x14ac:dyDescent="0.25">
      <c r="A14" s="47" t="s">
        <v>58</v>
      </c>
      <c r="B14" s="14" t="s">
        <v>37</v>
      </c>
      <c r="C14" s="48" t="s">
        <v>57</v>
      </c>
      <c r="D14" s="9" t="s">
        <v>39</v>
      </c>
      <c r="E14" s="141" t="s">
        <v>40</v>
      </c>
      <c r="F14" s="141"/>
      <c r="G14" s="141"/>
      <c r="H14" s="141"/>
      <c r="I14" s="141"/>
      <c r="J14" s="14"/>
      <c r="K14" s="141" t="s">
        <v>41</v>
      </c>
      <c r="L14" s="141"/>
      <c r="M14" s="141" t="s">
        <v>42</v>
      </c>
      <c r="N14" s="141"/>
      <c r="O14" s="14"/>
      <c r="P14" s="13"/>
      <c r="Q14" s="31"/>
    </row>
    <row r="15" spans="1:17" ht="66" customHeight="1" x14ac:dyDescent="0.25">
      <c r="A15" s="138" t="s">
        <v>31</v>
      </c>
      <c r="B15" s="138"/>
      <c r="C15" s="138"/>
      <c r="D15" s="138"/>
      <c r="E15" s="16" t="s">
        <v>44</v>
      </c>
      <c r="F15" s="16" t="s">
        <v>45</v>
      </c>
      <c r="G15" s="16" t="s">
        <v>46</v>
      </c>
      <c r="H15" s="16" t="s">
        <v>47</v>
      </c>
      <c r="I15" s="17" t="s">
        <v>48</v>
      </c>
      <c r="J15" s="18" t="s">
        <v>49</v>
      </c>
      <c r="K15" s="16" t="s">
        <v>44</v>
      </c>
      <c r="L15" s="19" t="s">
        <v>50</v>
      </c>
      <c r="M15" s="16" t="s">
        <v>51</v>
      </c>
      <c r="N15" s="16" t="s">
        <v>55</v>
      </c>
      <c r="O15" s="14" t="s">
        <v>43</v>
      </c>
      <c r="P15" s="14" t="s">
        <v>52</v>
      </c>
    </row>
    <row r="16" spans="1:17" ht="30" customHeight="1" x14ac:dyDescent="0.25">
      <c r="A16" s="4">
        <v>1</v>
      </c>
      <c r="B16" s="60" t="s">
        <v>94</v>
      </c>
      <c r="C16" s="21" t="s">
        <v>93</v>
      </c>
      <c r="D16" s="22" t="s">
        <v>165</v>
      </c>
      <c r="E16" s="97">
        <v>140.47499999999999</v>
      </c>
      <c r="F16" s="97">
        <f t="shared" ref="F16:F22" si="0">E16/4</f>
        <v>35.118749999999999</v>
      </c>
      <c r="G16" s="97">
        <f>F16*$G$22/$F$22</f>
        <v>99.351448455358153</v>
      </c>
      <c r="H16" s="97">
        <v>63.75</v>
      </c>
      <c r="I16" s="97">
        <f>H16*$I$22/$H$22</f>
        <v>246.71052631578945</v>
      </c>
      <c r="J16" s="97">
        <f>G16+I16</f>
        <v>346.06197477114762</v>
      </c>
      <c r="K16" s="97">
        <v>100.85</v>
      </c>
      <c r="L16" s="100">
        <f>K16*$L$17/$K$17</f>
        <v>267.27031802120143</v>
      </c>
      <c r="M16" s="97">
        <v>0</v>
      </c>
      <c r="N16" s="97">
        <f t="shared" ref="N16" si="1">M16*$N$17/$M$17</f>
        <v>0</v>
      </c>
      <c r="O16" s="97">
        <f>F16+H16+K16+M16</f>
        <v>199.71875</v>
      </c>
      <c r="P16" s="97">
        <f>J16+L16+N16</f>
        <v>613.33229279234911</v>
      </c>
      <c r="Q16" s="11" t="s">
        <v>182</v>
      </c>
    </row>
    <row r="17" spans="1:17" ht="30" customHeight="1" x14ac:dyDescent="0.25">
      <c r="A17" s="4">
        <v>2</v>
      </c>
      <c r="B17" s="30" t="s">
        <v>98</v>
      </c>
      <c r="C17" s="21" t="s">
        <v>97</v>
      </c>
      <c r="D17" s="22" t="s">
        <v>165</v>
      </c>
      <c r="E17" s="97">
        <v>23.695</v>
      </c>
      <c r="F17" s="97">
        <f t="shared" si="0"/>
        <v>5.9237500000000001</v>
      </c>
      <c r="G17" s="97">
        <f t="shared" ref="G17:G21" si="2">F17*$G$22/$F$22</f>
        <v>16.758373882539324</v>
      </c>
      <c r="H17" s="97">
        <v>90.75</v>
      </c>
      <c r="I17" s="97">
        <f t="shared" ref="I17:I21" si="3">H17*$I$22/$H$22</f>
        <v>351.19969040247673</v>
      </c>
      <c r="J17" s="97">
        <f t="shared" ref="J17:J22" si="4">G17+I17</f>
        <v>367.95806428501606</v>
      </c>
      <c r="K17" s="97">
        <v>113.2</v>
      </c>
      <c r="L17" s="100">
        <v>300</v>
      </c>
      <c r="M17" s="97">
        <v>60</v>
      </c>
      <c r="N17" s="97">
        <v>200</v>
      </c>
      <c r="O17" s="97">
        <f t="shared" ref="O17:O22" si="5">F17+H17+K17+M17</f>
        <v>269.87374999999997</v>
      </c>
      <c r="P17" s="97">
        <f t="shared" ref="P17:P22" si="6">J17+L17+N17</f>
        <v>867.95806428501601</v>
      </c>
      <c r="Q17" s="11" t="s">
        <v>179</v>
      </c>
    </row>
    <row r="18" spans="1:17" ht="30" customHeight="1" x14ac:dyDescent="0.25">
      <c r="A18" s="4">
        <v>3</v>
      </c>
      <c r="B18" s="30" t="s">
        <v>100</v>
      </c>
      <c r="C18" s="21" t="s">
        <v>99</v>
      </c>
      <c r="D18" s="22" t="s">
        <v>165</v>
      </c>
      <c r="E18" s="97">
        <v>81</v>
      </c>
      <c r="F18" s="97">
        <f t="shared" si="0"/>
        <v>20.25</v>
      </c>
      <c r="G18" s="97">
        <f t="shared" si="2"/>
        <v>57.287541020708382</v>
      </c>
      <c r="H18" s="97">
        <v>0</v>
      </c>
      <c r="I18" s="97">
        <f t="shared" si="3"/>
        <v>0</v>
      </c>
      <c r="J18" s="97">
        <f t="shared" si="4"/>
        <v>57.287541020708382</v>
      </c>
      <c r="K18" s="97">
        <v>44.5</v>
      </c>
      <c r="L18" s="100">
        <f>K18*$L$17/$K$17</f>
        <v>117.93286219081271</v>
      </c>
      <c r="M18" s="97">
        <v>0</v>
      </c>
      <c r="N18" s="97">
        <f>M18*$N$17/$M$17</f>
        <v>0</v>
      </c>
      <c r="O18" s="97">
        <f t="shared" si="5"/>
        <v>64.75</v>
      </c>
      <c r="P18" s="97">
        <f t="shared" si="6"/>
        <v>175.2204032115211</v>
      </c>
      <c r="Q18" s="11" t="s">
        <v>179</v>
      </c>
    </row>
    <row r="19" spans="1:17" ht="30" customHeight="1" x14ac:dyDescent="0.25">
      <c r="A19" s="4">
        <v>4</v>
      </c>
      <c r="B19" s="61" t="s">
        <v>79</v>
      </c>
      <c r="C19" s="21" t="s">
        <v>76</v>
      </c>
      <c r="D19" s="22" t="s">
        <v>165</v>
      </c>
      <c r="E19" s="97">
        <v>22.5</v>
      </c>
      <c r="F19" s="97">
        <f t="shared" si="0"/>
        <v>5.625</v>
      </c>
      <c r="G19" s="97">
        <f t="shared" si="2"/>
        <v>15.913205839085661</v>
      </c>
      <c r="H19" s="97">
        <v>37.5</v>
      </c>
      <c r="I19" s="97">
        <f t="shared" si="3"/>
        <v>145.12383900928791</v>
      </c>
      <c r="J19" s="97">
        <f t="shared" si="4"/>
        <v>161.03704484837357</v>
      </c>
      <c r="K19" s="97">
        <v>25</v>
      </c>
      <c r="L19" s="100">
        <f t="shared" ref="L19:L22" si="7">K19*$L$17/$K$17</f>
        <v>66.254416961130744</v>
      </c>
      <c r="M19" s="97">
        <v>0</v>
      </c>
      <c r="N19" s="97">
        <f t="shared" ref="N19:N22" si="8">M19*$N$17/$M$17</f>
        <v>0</v>
      </c>
      <c r="O19" s="97">
        <f t="shared" si="5"/>
        <v>68.125</v>
      </c>
      <c r="P19" s="97">
        <f t="shared" si="6"/>
        <v>227.29146180950431</v>
      </c>
      <c r="Q19" s="11" t="s">
        <v>179</v>
      </c>
    </row>
    <row r="20" spans="1:17" ht="30" customHeight="1" x14ac:dyDescent="0.25">
      <c r="A20" s="4">
        <v>5</v>
      </c>
      <c r="B20" s="30" t="s">
        <v>102</v>
      </c>
      <c r="C20" s="21" t="s">
        <v>101</v>
      </c>
      <c r="D20" s="22" t="s">
        <v>165</v>
      </c>
      <c r="E20" s="97">
        <v>14.29</v>
      </c>
      <c r="F20" s="97">
        <f t="shared" si="0"/>
        <v>3.5724999999999998</v>
      </c>
      <c r="G20" s="97">
        <f t="shared" si="2"/>
        <v>10.106653841801515</v>
      </c>
      <c r="H20" s="97">
        <v>48.3</v>
      </c>
      <c r="I20" s="97">
        <f t="shared" si="3"/>
        <v>186.91950464396282</v>
      </c>
      <c r="J20" s="97">
        <f t="shared" si="4"/>
        <v>197.02615848576434</v>
      </c>
      <c r="K20" s="97">
        <v>43.55</v>
      </c>
      <c r="L20" s="100">
        <f t="shared" si="7"/>
        <v>115.41519434628975</v>
      </c>
      <c r="M20" s="97">
        <v>20</v>
      </c>
      <c r="N20" s="97">
        <f t="shared" si="8"/>
        <v>66.666666666666671</v>
      </c>
      <c r="O20" s="97">
        <f t="shared" si="5"/>
        <v>115.42249999999999</v>
      </c>
      <c r="P20" s="97">
        <f t="shared" si="6"/>
        <v>379.10801949872081</v>
      </c>
      <c r="Q20" s="11" t="s">
        <v>181</v>
      </c>
    </row>
    <row r="21" spans="1:17" ht="30" customHeight="1" x14ac:dyDescent="0.25">
      <c r="A21" s="4">
        <v>6</v>
      </c>
      <c r="B21" s="30" t="s">
        <v>80</v>
      </c>
      <c r="C21" s="21" t="s">
        <v>77</v>
      </c>
      <c r="D21" s="22" t="s">
        <v>165</v>
      </c>
      <c r="E21" s="97">
        <v>55.28</v>
      </c>
      <c r="F21" s="97">
        <f t="shared" si="0"/>
        <v>13.82</v>
      </c>
      <c r="G21" s="97">
        <f t="shared" si="2"/>
        <v>39.096978612651348</v>
      </c>
      <c r="H21" s="97">
        <v>32.549999999999997</v>
      </c>
      <c r="I21" s="97">
        <f t="shared" si="3"/>
        <v>125.96749226006189</v>
      </c>
      <c r="J21" s="97">
        <f t="shared" si="4"/>
        <v>165.06447087271323</v>
      </c>
      <c r="K21" s="97">
        <v>72.349999999999994</v>
      </c>
      <c r="L21" s="100">
        <f t="shared" si="7"/>
        <v>191.74028268551237</v>
      </c>
      <c r="M21" s="97">
        <v>40</v>
      </c>
      <c r="N21" s="97">
        <f t="shared" si="8"/>
        <v>133.33333333333334</v>
      </c>
      <c r="O21" s="97">
        <f t="shared" si="5"/>
        <v>158.72</v>
      </c>
      <c r="P21" s="97">
        <f t="shared" si="6"/>
        <v>490.13808689155894</v>
      </c>
      <c r="Q21" s="11" t="s">
        <v>180</v>
      </c>
    </row>
    <row r="22" spans="1:17" ht="30" customHeight="1" x14ac:dyDescent="0.25">
      <c r="A22" s="4"/>
      <c r="B22" s="30" t="s">
        <v>92</v>
      </c>
      <c r="C22" s="21" t="s">
        <v>91</v>
      </c>
      <c r="D22" s="22" t="s">
        <v>165</v>
      </c>
      <c r="E22" s="97">
        <v>176.74</v>
      </c>
      <c r="F22" s="97">
        <f t="shared" si="0"/>
        <v>44.185000000000002</v>
      </c>
      <c r="G22" s="97">
        <v>125</v>
      </c>
      <c r="H22" s="97">
        <v>96.9</v>
      </c>
      <c r="I22" s="97">
        <v>375</v>
      </c>
      <c r="J22" s="97">
        <f t="shared" si="4"/>
        <v>500</v>
      </c>
      <c r="K22" s="97">
        <v>33.85</v>
      </c>
      <c r="L22" s="100">
        <f t="shared" si="7"/>
        <v>89.708480565371019</v>
      </c>
      <c r="M22" s="97">
        <v>0</v>
      </c>
      <c r="N22" s="97">
        <f t="shared" si="8"/>
        <v>0</v>
      </c>
      <c r="O22" s="97">
        <f t="shared" si="5"/>
        <v>174.935</v>
      </c>
      <c r="P22" s="97">
        <f t="shared" si="6"/>
        <v>589.70848056537102</v>
      </c>
      <c r="Q22" s="11" t="s">
        <v>183</v>
      </c>
    </row>
    <row r="23" spans="1:17" ht="30" customHeight="1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1:17" x14ac:dyDescent="0.25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  <row r="25" spans="1:17" ht="15" customHeight="1" x14ac:dyDescent="0.25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1:17" ht="48.75" customHeight="1" x14ac:dyDescent="0.25">
      <c r="A26" s="9" t="s">
        <v>36</v>
      </c>
      <c r="B26" s="9" t="s">
        <v>37</v>
      </c>
      <c r="C26" s="9" t="s">
        <v>38</v>
      </c>
      <c r="D26" s="9" t="s">
        <v>39</v>
      </c>
      <c r="E26" s="137" t="s">
        <v>40</v>
      </c>
      <c r="F26" s="137"/>
      <c r="G26" s="137"/>
      <c r="H26" s="137"/>
      <c r="I26" s="137"/>
      <c r="J26" s="12"/>
      <c r="K26" s="137" t="s">
        <v>41</v>
      </c>
      <c r="L26" s="137"/>
      <c r="M26" s="137" t="s">
        <v>42</v>
      </c>
      <c r="N26" s="137"/>
      <c r="O26" s="12" t="s">
        <v>43</v>
      </c>
      <c r="P26" s="13" t="s">
        <v>52</v>
      </c>
      <c r="Q26" s="31"/>
    </row>
    <row r="27" spans="1:17" ht="78.75" customHeight="1" x14ac:dyDescent="0.25">
      <c r="A27" s="145" t="s">
        <v>32</v>
      </c>
      <c r="B27" s="145"/>
      <c r="C27" s="145"/>
      <c r="D27" s="145"/>
      <c r="E27" s="16" t="s">
        <v>44</v>
      </c>
      <c r="F27" s="16" t="s">
        <v>45</v>
      </c>
      <c r="G27" s="16" t="s">
        <v>46</v>
      </c>
      <c r="H27" s="16" t="s">
        <v>47</v>
      </c>
      <c r="I27" s="17" t="s">
        <v>48</v>
      </c>
      <c r="J27" s="18" t="s">
        <v>49</v>
      </c>
      <c r="K27" s="16" t="s">
        <v>44</v>
      </c>
      <c r="L27" s="19" t="s">
        <v>53</v>
      </c>
      <c r="M27" s="16" t="s">
        <v>51</v>
      </c>
      <c r="N27" s="16" t="s">
        <v>55</v>
      </c>
      <c r="O27" s="20"/>
      <c r="P27" s="27"/>
    </row>
    <row r="28" spans="1:17" ht="30" customHeight="1" x14ac:dyDescent="0.25">
      <c r="A28" s="4">
        <v>1</v>
      </c>
      <c r="B28" s="73" t="s">
        <v>86</v>
      </c>
      <c r="C28" s="21" t="s">
        <v>83</v>
      </c>
      <c r="D28" s="22" t="s">
        <v>166</v>
      </c>
      <c r="E28" s="97">
        <v>26.5</v>
      </c>
      <c r="F28" s="97">
        <f t="shared" ref="F28:F29" si="9">E28/4</f>
        <v>6.625</v>
      </c>
      <c r="G28" s="97">
        <f>F28/$F$32*$G$32</f>
        <v>16.203986792222086</v>
      </c>
      <c r="H28" s="97">
        <v>0</v>
      </c>
      <c r="I28" s="97">
        <f>H28/H32*I32</f>
        <v>0</v>
      </c>
      <c r="J28" s="97">
        <f>G28+I28</f>
        <v>16.203986792222086</v>
      </c>
      <c r="K28" s="97">
        <v>4.05</v>
      </c>
      <c r="L28" s="97">
        <f>K28/$K$32*$L$32</f>
        <v>34.566145092460879</v>
      </c>
      <c r="M28" s="97">
        <v>0</v>
      </c>
      <c r="N28" s="97">
        <f>M28/M32*N32</f>
        <v>0</v>
      </c>
      <c r="O28" s="97">
        <f>F28+H28+K28+M28</f>
        <v>10.675000000000001</v>
      </c>
      <c r="P28" s="97">
        <f>J28+L28+N28</f>
        <v>50.770131884682968</v>
      </c>
      <c r="Q28" s="11" t="s">
        <v>184</v>
      </c>
    </row>
    <row r="29" spans="1:17" ht="30" customHeight="1" x14ac:dyDescent="0.25">
      <c r="A29" s="4">
        <v>2</v>
      </c>
      <c r="B29" s="73" t="s">
        <v>85</v>
      </c>
      <c r="C29" s="21" t="s">
        <v>82</v>
      </c>
      <c r="D29" s="22" t="s">
        <v>166</v>
      </c>
      <c r="E29" s="97">
        <v>43</v>
      </c>
      <c r="F29" s="97">
        <f t="shared" si="9"/>
        <v>10.75</v>
      </c>
      <c r="G29" s="97">
        <f t="shared" ref="G29:G34" si="10">F29/$F$32*$G$32</f>
        <v>26.293261587379234</v>
      </c>
      <c r="H29" s="100">
        <v>27.45</v>
      </c>
      <c r="I29" s="97">
        <f>H29/$H$32*$I$32</f>
        <v>177.78497409326425</v>
      </c>
      <c r="J29" s="97">
        <f t="shared" ref="J29:J34" si="11">G29+I29</f>
        <v>204.0782356806435</v>
      </c>
      <c r="K29" s="97">
        <v>33</v>
      </c>
      <c r="L29" s="97">
        <f t="shared" ref="L29:L34" si="12">K29/$K$32*$L$32</f>
        <v>281.65007112375537</v>
      </c>
      <c r="M29" s="97">
        <v>110</v>
      </c>
      <c r="N29" s="97">
        <f>M29/$M$32*$N$32</f>
        <v>110.00000000000001</v>
      </c>
      <c r="O29" s="97">
        <f t="shared" ref="O29:O34" si="13">F29+H29+K29+M29</f>
        <v>181.2</v>
      </c>
      <c r="P29" s="97">
        <f t="shared" ref="P29:P34" si="14">J29+L29+N29</f>
        <v>595.72830680439893</v>
      </c>
      <c r="Q29" s="11" t="s">
        <v>185</v>
      </c>
    </row>
    <row r="30" spans="1:17" ht="30" customHeight="1" x14ac:dyDescent="0.25">
      <c r="A30" s="4">
        <v>3</v>
      </c>
      <c r="B30" s="73" t="s">
        <v>96</v>
      </c>
      <c r="C30" s="21" t="s">
        <v>95</v>
      </c>
      <c r="D30" s="22" t="s">
        <v>166</v>
      </c>
      <c r="E30" s="97">
        <v>162.42500000000001</v>
      </c>
      <c r="F30" s="97">
        <f t="shared" ref="F30:F33" si="15">E30/4</f>
        <v>40.606250000000003</v>
      </c>
      <c r="G30" s="97">
        <f t="shared" si="10"/>
        <v>99.318209612327266</v>
      </c>
      <c r="H30" s="97">
        <v>0</v>
      </c>
      <c r="I30" s="97">
        <f t="shared" ref="I30:I31" si="16">H30/$H$32*$I$32</f>
        <v>0</v>
      </c>
      <c r="J30" s="97">
        <f t="shared" si="11"/>
        <v>99.318209612327266</v>
      </c>
      <c r="K30" s="97">
        <v>0</v>
      </c>
      <c r="L30" s="97">
        <f t="shared" si="12"/>
        <v>0</v>
      </c>
      <c r="M30" s="97">
        <v>0</v>
      </c>
      <c r="N30" s="97">
        <f t="shared" ref="N30" si="17">M30/$M$32*$N$32</f>
        <v>0</v>
      </c>
      <c r="O30" s="97">
        <f t="shared" si="13"/>
        <v>40.606250000000003</v>
      </c>
      <c r="P30" s="97">
        <f t="shared" si="14"/>
        <v>99.318209612327266</v>
      </c>
      <c r="Q30" s="11" t="s">
        <v>185</v>
      </c>
    </row>
    <row r="31" spans="1:17" ht="30" customHeight="1" x14ac:dyDescent="0.25">
      <c r="A31" s="4">
        <v>4</v>
      </c>
      <c r="B31" s="73" t="s">
        <v>104</v>
      </c>
      <c r="C31" s="21" t="s">
        <v>103</v>
      </c>
      <c r="D31" s="22" t="s">
        <v>166</v>
      </c>
      <c r="E31" s="97">
        <v>0</v>
      </c>
      <c r="F31" s="97">
        <f t="shared" si="15"/>
        <v>0</v>
      </c>
      <c r="G31" s="97">
        <f t="shared" si="10"/>
        <v>0</v>
      </c>
      <c r="H31" s="97">
        <v>0</v>
      </c>
      <c r="I31" s="97">
        <f t="shared" si="16"/>
        <v>0</v>
      </c>
      <c r="J31" s="97">
        <f t="shared" si="11"/>
        <v>0</v>
      </c>
      <c r="K31" s="97">
        <v>0</v>
      </c>
      <c r="L31" s="97">
        <f t="shared" si="12"/>
        <v>0</v>
      </c>
      <c r="M31" s="97">
        <v>0</v>
      </c>
      <c r="N31" s="97">
        <f>M31/$M$32*$N$32</f>
        <v>0</v>
      </c>
      <c r="O31" s="97">
        <f t="shared" si="13"/>
        <v>0</v>
      </c>
      <c r="P31" s="97">
        <f t="shared" si="14"/>
        <v>0</v>
      </c>
      <c r="Q31" s="11" t="s">
        <v>185</v>
      </c>
    </row>
    <row r="32" spans="1:17" ht="30" customHeight="1" x14ac:dyDescent="0.25">
      <c r="A32" s="4">
        <v>5</v>
      </c>
      <c r="B32" s="73" t="s">
        <v>106</v>
      </c>
      <c r="C32" s="21" t="s">
        <v>105</v>
      </c>
      <c r="D32" s="22" t="s">
        <v>166</v>
      </c>
      <c r="E32" s="97">
        <v>204.42500000000001</v>
      </c>
      <c r="F32" s="97">
        <f t="shared" si="15"/>
        <v>51.106250000000003</v>
      </c>
      <c r="G32" s="97">
        <v>125</v>
      </c>
      <c r="H32" s="97">
        <v>57.9</v>
      </c>
      <c r="I32" s="97">
        <v>375</v>
      </c>
      <c r="J32" s="97">
        <f t="shared" si="11"/>
        <v>500</v>
      </c>
      <c r="K32" s="97">
        <v>35.15</v>
      </c>
      <c r="L32" s="97">
        <v>300</v>
      </c>
      <c r="M32" s="97">
        <v>200</v>
      </c>
      <c r="N32" s="97">
        <v>200</v>
      </c>
      <c r="O32" s="97">
        <f t="shared" si="13"/>
        <v>344.15625</v>
      </c>
      <c r="P32" s="97">
        <f t="shared" si="14"/>
        <v>1000</v>
      </c>
      <c r="Q32" s="11" t="s">
        <v>187</v>
      </c>
    </row>
    <row r="33" spans="1:17" ht="30" customHeight="1" x14ac:dyDescent="0.25">
      <c r="A33" s="4">
        <v>6</v>
      </c>
      <c r="B33" s="73" t="s">
        <v>108</v>
      </c>
      <c r="C33" s="21" t="s">
        <v>107</v>
      </c>
      <c r="D33" s="22" t="s">
        <v>166</v>
      </c>
      <c r="E33" s="97">
        <v>21.945</v>
      </c>
      <c r="F33" s="97">
        <f t="shared" si="15"/>
        <v>5.4862500000000001</v>
      </c>
      <c r="G33" s="97">
        <f t="shared" si="10"/>
        <v>13.418735477559006</v>
      </c>
      <c r="H33" s="97">
        <v>0</v>
      </c>
      <c r="I33" s="97">
        <f>H33/H32*I32</f>
        <v>0</v>
      </c>
      <c r="J33" s="97">
        <f t="shared" si="11"/>
        <v>13.418735477559006</v>
      </c>
      <c r="K33" s="97">
        <v>0</v>
      </c>
      <c r="L33" s="97">
        <f t="shared" si="12"/>
        <v>0</v>
      </c>
      <c r="M33" s="97">
        <v>0</v>
      </c>
      <c r="N33" s="97">
        <f>M33/M32*N32</f>
        <v>0</v>
      </c>
      <c r="O33" s="97">
        <f t="shared" si="13"/>
        <v>5.4862500000000001</v>
      </c>
      <c r="P33" s="97">
        <f t="shared" si="14"/>
        <v>13.418735477559006</v>
      </c>
      <c r="Q33" s="11" t="s">
        <v>188</v>
      </c>
    </row>
    <row r="34" spans="1:17" ht="30" customHeight="1" x14ac:dyDescent="0.25">
      <c r="A34" s="4">
        <v>7</v>
      </c>
      <c r="B34" s="42" t="s">
        <v>88</v>
      </c>
      <c r="C34" s="44" t="s">
        <v>87</v>
      </c>
      <c r="D34" s="22" t="s">
        <v>166</v>
      </c>
      <c r="E34" s="97">
        <v>12.9</v>
      </c>
      <c r="F34" s="97">
        <f>E34/4</f>
        <v>3.2250000000000001</v>
      </c>
      <c r="G34" s="97">
        <f t="shared" si="10"/>
        <v>7.8879784762137701</v>
      </c>
      <c r="H34" s="97">
        <v>52.5</v>
      </c>
      <c r="I34" s="97">
        <f>H34/$H$32*$I$32</f>
        <v>340.02590673575128</v>
      </c>
      <c r="J34" s="97">
        <f t="shared" si="11"/>
        <v>347.91388521196507</v>
      </c>
      <c r="K34" s="97">
        <v>25</v>
      </c>
      <c r="L34" s="97">
        <f t="shared" si="12"/>
        <v>213.37126600284498</v>
      </c>
      <c r="M34" s="97">
        <v>40</v>
      </c>
      <c r="N34" s="97">
        <f>M34/$M$32*$N$32</f>
        <v>40</v>
      </c>
      <c r="O34" s="97">
        <f t="shared" si="13"/>
        <v>120.72499999999999</v>
      </c>
      <c r="P34" s="97">
        <f t="shared" si="14"/>
        <v>601.28515121481007</v>
      </c>
      <c r="Q34" s="11" t="s">
        <v>188</v>
      </c>
    </row>
  </sheetData>
  <sheetProtection algorithmName="SHA-512" hashValue="2RMH9ftt0js/hv1z1ab6PjqOLTWiyMvyBMXvTkBzGhK87K3A9TrrRANzt4AY94h6jjTBXBH/5GD3wpEmqWk/VQ==" saltValue="JEQt1Ms+v8wZMo35AtTk3Q==" spinCount="100000" sheet="1" objects="1" scenarios="1"/>
  <mergeCells count="22">
    <mergeCell ref="A1:O1"/>
    <mergeCell ref="E2:I2"/>
    <mergeCell ref="K2:L2"/>
    <mergeCell ref="M2:N2"/>
    <mergeCell ref="E7:I7"/>
    <mergeCell ref="M7:N7"/>
    <mergeCell ref="A23:O23"/>
    <mergeCell ref="A3:D3"/>
    <mergeCell ref="K14:L14"/>
    <mergeCell ref="M14:N14"/>
    <mergeCell ref="A6:P6"/>
    <mergeCell ref="A8:D8"/>
    <mergeCell ref="A15:D15"/>
    <mergeCell ref="A13:O13"/>
    <mergeCell ref="E14:I14"/>
    <mergeCell ref="K7:L7"/>
    <mergeCell ref="A12:O12"/>
    <mergeCell ref="M26:N26"/>
    <mergeCell ref="A27:D27"/>
    <mergeCell ref="E26:I26"/>
    <mergeCell ref="K26:L26"/>
    <mergeCell ref="A24:O25"/>
  </mergeCells>
  <phoneticPr fontId="11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"/>
  <sheetViews>
    <sheetView workbookViewId="0">
      <selection activeCell="Q1" sqref="Q1:Q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  <col min="18" max="19" width="8.5703125" customWidth="1"/>
  </cols>
  <sheetData>
    <row r="1" spans="1:19" ht="15.75" x14ac:dyDescent="0.25">
      <c r="A1" s="135" t="s">
        <v>195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R1" s="29"/>
      <c r="S1" s="29"/>
    </row>
    <row r="2" spans="1:19" ht="15.75" x14ac:dyDescent="0.25">
      <c r="A2" s="136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</row>
    <row r="3" spans="1:19" ht="25.5" x14ac:dyDescent="0.25">
      <c r="A3" s="2" t="s">
        <v>36</v>
      </c>
      <c r="B3" s="9" t="s">
        <v>37</v>
      </c>
      <c r="C3" s="3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0"/>
      <c r="K3" s="141" t="s">
        <v>41</v>
      </c>
      <c r="L3" s="141"/>
      <c r="M3" s="141" t="s">
        <v>42</v>
      </c>
      <c r="N3" s="141"/>
      <c r="O3" s="10"/>
      <c r="P3" s="46"/>
    </row>
    <row r="4" spans="1:19" ht="64.5" x14ac:dyDescent="0.25">
      <c r="A4" s="138" t="s">
        <v>61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51</v>
      </c>
      <c r="N4" s="16" t="s">
        <v>55</v>
      </c>
      <c r="O4" s="14" t="s">
        <v>43</v>
      </c>
      <c r="P4" s="15" t="s">
        <v>52</v>
      </c>
    </row>
    <row r="5" spans="1:19" ht="15.75" x14ac:dyDescent="0.25">
      <c r="A5" s="4">
        <v>1</v>
      </c>
      <c r="B5" s="30" t="s">
        <v>110</v>
      </c>
      <c r="C5" s="21" t="s">
        <v>109</v>
      </c>
      <c r="D5" s="22" t="s">
        <v>165</v>
      </c>
      <c r="E5" s="97">
        <v>194.285</v>
      </c>
      <c r="F5" s="97">
        <f>E5/4</f>
        <v>48.571249999999999</v>
      </c>
      <c r="G5" s="97">
        <v>125</v>
      </c>
      <c r="H5" s="97">
        <v>0</v>
      </c>
      <c r="I5" s="97">
        <v>0</v>
      </c>
      <c r="J5" s="97">
        <f>G5+I5</f>
        <v>125</v>
      </c>
      <c r="K5" s="97">
        <v>86.15</v>
      </c>
      <c r="L5" s="97">
        <v>300</v>
      </c>
      <c r="M5" s="97">
        <v>20</v>
      </c>
      <c r="N5" s="97">
        <v>200</v>
      </c>
      <c r="O5" s="97">
        <f>F5+H5+K5+M5</f>
        <v>154.72125</v>
      </c>
      <c r="P5" s="97">
        <f>J5+L5+N5</f>
        <v>625</v>
      </c>
      <c r="Q5" s="11" t="s">
        <v>176</v>
      </c>
    </row>
    <row r="6" spans="1:19" ht="15.75" x14ac:dyDescent="0.25">
      <c r="A6" s="8">
        <v>2</v>
      </c>
      <c r="B6" s="30" t="s">
        <v>112</v>
      </c>
      <c r="C6" s="21" t="s">
        <v>111</v>
      </c>
      <c r="D6" s="22" t="s">
        <v>165</v>
      </c>
      <c r="E6" s="98">
        <v>142.46</v>
      </c>
      <c r="F6" s="97">
        <f>E6/4</f>
        <v>35.615000000000002</v>
      </c>
      <c r="G6" s="98">
        <f>F6*G5/F5</f>
        <v>91.656586972746226</v>
      </c>
      <c r="H6" s="98">
        <v>0</v>
      </c>
      <c r="I6" s="98">
        <v>0</v>
      </c>
      <c r="J6" s="97">
        <f>G6+I6</f>
        <v>91.656586972746226</v>
      </c>
      <c r="K6" s="98">
        <v>0</v>
      </c>
      <c r="L6" s="98">
        <v>0</v>
      </c>
      <c r="M6" s="98">
        <v>0</v>
      </c>
      <c r="N6" s="101">
        <v>0</v>
      </c>
      <c r="O6" s="97">
        <f>F6+H6+K6+M6</f>
        <v>35.615000000000002</v>
      </c>
      <c r="P6" s="97">
        <f>J6+L6+N6</f>
        <v>91.656586972746226</v>
      </c>
      <c r="Q6" s="11" t="s">
        <v>178</v>
      </c>
    </row>
    <row r="7" spans="1:19" x14ac:dyDescent="0.25">
      <c r="A7" s="6"/>
      <c r="B7" s="25"/>
      <c r="C7" s="25"/>
    </row>
  </sheetData>
  <sheetProtection algorithmName="SHA-512" hashValue="b1bUP7dWgUbAj70nmK7fGaAPP+Dp+HOGOVKNlbrPqcgmpiMl6P26rLCG6GHBTEQlgQP1dFHz88wqyzVjLFf7JA==" saltValue="KtzIO9+o6oiNklpnJ+aXVQ==" spinCount="100000" sheet="1" objects="1" scenarios="1"/>
  <mergeCells count="6">
    <mergeCell ref="A4:D4"/>
    <mergeCell ref="A1:O1"/>
    <mergeCell ref="A2:P2"/>
    <mergeCell ref="E3:I3"/>
    <mergeCell ref="K3:L3"/>
    <mergeCell ref="M3:N3"/>
  </mergeCells>
  <phoneticPr fontId="1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"/>
  <sheetViews>
    <sheetView topLeftCell="A4" zoomScaleNormal="100" workbookViewId="0">
      <selection activeCell="Q1" sqref="Q1:Q104857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20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</cols>
  <sheetData>
    <row r="1" spans="1:17" s="29" customFormat="1" ht="39" customHeight="1" x14ac:dyDescent="0.25">
      <c r="A1" s="135" t="s">
        <v>196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</row>
    <row r="2" spans="1:17" ht="51" customHeight="1" x14ac:dyDescent="0.25">
      <c r="A2" s="2" t="s">
        <v>36</v>
      </c>
      <c r="B2" s="9" t="s">
        <v>37</v>
      </c>
      <c r="C2" s="38" t="s">
        <v>57</v>
      </c>
      <c r="D2" s="9" t="s">
        <v>39</v>
      </c>
      <c r="E2" s="137" t="s">
        <v>40</v>
      </c>
      <c r="F2" s="137"/>
      <c r="G2" s="137"/>
      <c r="H2" s="137"/>
      <c r="I2" s="137"/>
      <c r="J2" s="12"/>
      <c r="K2" s="137" t="s">
        <v>41</v>
      </c>
      <c r="L2" s="137"/>
      <c r="M2" s="137" t="s">
        <v>42</v>
      </c>
      <c r="N2" s="137"/>
      <c r="O2" s="12" t="s">
        <v>43</v>
      </c>
      <c r="P2" s="15" t="e">
        <f>#REF!</f>
        <v>#REF!</v>
      </c>
      <c r="Q2" s="31"/>
    </row>
    <row r="3" spans="1:17" ht="63.6" customHeight="1" x14ac:dyDescent="0.25">
      <c r="A3" s="138" t="s">
        <v>60</v>
      </c>
      <c r="B3" s="138"/>
      <c r="C3" s="138"/>
      <c r="D3" s="138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56</v>
      </c>
      <c r="L3" s="19" t="s">
        <v>50</v>
      </c>
      <c r="M3" s="16" t="s">
        <v>54</v>
      </c>
      <c r="N3" s="16" t="s">
        <v>55</v>
      </c>
      <c r="O3" s="20"/>
      <c r="P3" s="32"/>
    </row>
    <row r="4" spans="1:17" ht="30" customHeight="1" x14ac:dyDescent="0.25">
      <c r="A4" s="39">
        <v>1</v>
      </c>
      <c r="B4" s="82" t="s">
        <v>98</v>
      </c>
      <c r="C4" s="68" t="s">
        <v>97</v>
      </c>
      <c r="D4" s="68" t="s">
        <v>165</v>
      </c>
      <c r="E4" s="97">
        <v>23.695</v>
      </c>
      <c r="F4" s="97">
        <f>E4/4</f>
        <v>5.9237500000000001</v>
      </c>
      <c r="G4" s="97">
        <f>F4*$G$6/$F$6</f>
        <v>36.566358024691361</v>
      </c>
      <c r="H4" s="97">
        <v>90.75</v>
      </c>
      <c r="I4" s="97">
        <v>375</v>
      </c>
      <c r="J4" s="97">
        <f>G4+I4</f>
        <v>411.56635802469134</v>
      </c>
      <c r="K4" s="97">
        <v>113.2</v>
      </c>
      <c r="L4" s="100">
        <v>300</v>
      </c>
      <c r="M4" s="97">
        <v>60</v>
      </c>
      <c r="N4" s="97">
        <v>200</v>
      </c>
      <c r="O4" s="97">
        <f>F4+H4+K4+M4</f>
        <v>269.87374999999997</v>
      </c>
      <c r="P4" s="97">
        <f>J4+L4+N4</f>
        <v>911.56635802469134</v>
      </c>
      <c r="Q4" s="58" t="s">
        <v>176</v>
      </c>
    </row>
    <row r="5" spans="1:17" ht="30" customHeight="1" x14ac:dyDescent="0.25">
      <c r="A5" s="40">
        <v>2</v>
      </c>
      <c r="B5" s="71" t="s">
        <v>114</v>
      </c>
      <c r="C5" s="69" t="s">
        <v>113</v>
      </c>
      <c r="D5" s="68" t="s">
        <v>165</v>
      </c>
      <c r="E5" s="97">
        <v>62.95</v>
      </c>
      <c r="F5" s="97">
        <f t="shared" ref="F5:F6" si="0">E5/4</f>
        <v>15.737500000000001</v>
      </c>
      <c r="G5" s="97">
        <f>F5*$G$6/$F$6</f>
        <v>97.145061728395063</v>
      </c>
      <c r="H5" s="97">
        <v>75</v>
      </c>
      <c r="I5" s="97">
        <f>H5*I4/H4</f>
        <v>309.91735537190084</v>
      </c>
      <c r="J5" s="97">
        <f t="shared" ref="J5:J6" si="1">G5+I5</f>
        <v>407.06241710029587</v>
      </c>
      <c r="K5" s="97">
        <v>31.95</v>
      </c>
      <c r="L5" s="97">
        <f>K5*$L$4/$K$4</f>
        <v>84.673144876325082</v>
      </c>
      <c r="M5" s="97">
        <v>30</v>
      </c>
      <c r="N5" s="97">
        <f>M5*$N$4/$M$4</f>
        <v>100</v>
      </c>
      <c r="O5" s="97">
        <f t="shared" ref="O5:O6" si="2">F5+H5+K5+M5</f>
        <v>152.6875</v>
      </c>
      <c r="P5" s="97">
        <f t="shared" ref="P5:P6" si="3">J5+L5+N5</f>
        <v>591.73556197662094</v>
      </c>
      <c r="Q5" s="58" t="s">
        <v>175</v>
      </c>
    </row>
    <row r="6" spans="1:17" ht="30" customHeight="1" x14ac:dyDescent="0.25">
      <c r="A6" s="41">
        <v>3</v>
      </c>
      <c r="B6" s="72" t="s">
        <v>100</v>
      </c>
      <c r="C6" s="70" t="s">
        <v>99</v>
      </c>
      <c r="D6" s="68" t="s">
        <v>165</v>
      </c>
      <c r="E6" s="103">
        <v>81</v>
      </c>
      <c r="F6" s="97">
        <f t="shared" si="0"/>
        <v>20.25</v>
      </c>
      <c r="G6" s="103">
        <v>125</v>
      </c>
      <c r="H6" s="103">
        <v>0</v>
      </c>
      <c r="I6" s="97">
        <f>H6*I5/H5</f>
        <v>0</v>
      </c>
      <c r="J6" s="97">
        <f t="shared" si="1"/>
        <v>125</v>
      </c>
      <c r="K6" s="103">
        <v>44.5</v>
      </c>
      <c r="L6" s="97">
        <f>K6*$L$4/$K$4</f>
        <v>117.93286219081271</v>
      </c>
      <c r="M6" s="103">
        <v>0</v>
      </c>
      <c r="N6" s="97">
        <f>M6*$N$4/$M$4</f>
        <v>0</v>
      </c>
      <c r="O6" s="97">
        <f t="shared" si="2"/>
        <v>64.75</v>
      </c>
      <c r="P6" s="97">
        <f t="shared" si="3"/>
        <v>242.93286219081273</v>
      </c>
      <c r="Q6" s="58" t="s">
        <v>177</v>
      </c>
    </row>
    <row r="7" spans="1:17" ht="66.75" customHeight="1" x14ac:dyDescent="0.25">
      <c r="A7" s="136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</row>
    <row r="8" spans="1:17" ht="32.25" customHeight="1" x14ac:dyDescent="0.25">
      <c r="A8" s="2" t="s">
        <v>36</v>
      </c>
      <c r="B8" s="9" t="s">
        <v>37</v>
      </c>
      <c r="C8" s="38" t="s">
        <v>57</v>
      </c>
      <c r="D8" s="9" t="s">
        <v>39</v>
      </c>
      <c r="E8" s="141" t="s">
        <v>40</v>
      </c>
      <c r="F8" s="141"/>
      <c r="G8" s="141"/>
      <c r="H8" s="141"/>
      <c r="I8" s="141"/>
      <c r="J8" s="10"/>
      <c r="K8" s="141" t="s">
        <v>41</v>
      </c>
      <c r="L8" s="141"/>
      <c r="M8" s="141" t="s">
        <v>42</v>
      </c>
      <c r="N8" s="141"/>
      <c r="O8" s="10"/>
      <c r="P8" s="46"/>
    </row>
    <row r="9" spans="1:17" ht="93.75" customHeight="1" x14ac:dyDescent="0.25">
      <c r="A9" s="138" t="s">
        <v>33</v>
      </c>
      <c r="B9" s="138"/>
      <c r="C9" s="138"/>
      <c r="D9" s="138"/>
      <c r="E9" s="16" t="s">
        <v>44</v>
      </c>
      <c r="F9" s="16" t="s">
        <v>45</v>
      </c>
      <c r="G9" s="16" t="s">
        <v>46</v>
      </c>
      <c r="H9" s="16" t="s">
        <v>47</v>
      </c>
      <c r="I9" s="17" t="s">
        <v>48</v>
      </c>
      <c r="J9" s="18" t="s">
        <v>49</v>
      </c>
      <c r="K9" s="16" t="s">
        <v>44</v>
      </c>
      <c r="L9" s="19" t="s">
        <v>50</v>
      </c>
      <c r="M9" s="16" t="s">
        <v>51</v>
      </c>
      <c r="N9" s="16" t="s">
        <v>55</v>
      </c>
      <c r="O9" s="14" t="s">
        <v>43</v>
      </c>
      <c r="P9" s="15" t="s">
        <v>52</v>
      </c>
    </row>
    <row r="10" spans="1:17" ht="30" customHeight="1" x14ac:dyDescent="0.25">
      <c r="A10" s="4">
        <v>1</v>
      </c>
      <c r="B10" s="73" t="s">
        <v>85</v>
      </c>
      <c r="C10" s="68" t="s">
        <v>82</v>
      </c>
      <c r="D10" s="68" t="s">
        <v>166</v>
      </c>
      <c r="E10" s="97">
        <v>43</v>
      </c>
      <c r="F10" s="97">
        <f t="shared" ref="F10:F14" si="4">E10/4</f>
        <v>10.75</v>
      </c>
      <c r="G10" s="97">
        <f>F10/$F$13*$G$13</f>
        <v>26.293261587379234</v>
      </c>
      <c r="H10" s="100">
        <v>27.45</v>
      </c>
      <c r="I10" s="97">
        <f>H10/$H$13*$I$13</f>
        <v>177.78497409326425</v>
      </c>
      <c r="J10" s="97">
        <f>G10+I10</f>
        <v>204.0782356806435</v>
      </c>
      <c r="K10" s="97">
        <v>33</v>
      </c>
      <c r="L10" s="97">
        <f>K10/$K$13*$L$13</f>
        <v>281.65007112375537</v>
      </c>
      <c r="M10" s="97">
        <v>110</v>
      </c>
      <c r="N10" s="97">
        <f>M10/$M$13*$N$13</f>
        <v>110.00000000000001</v>
      </c>
      <c r="O10" s="97">
        <f>F10+H10+K10+M10</f>
        <v>181.2</v>
      </c>
      <c r="P10" s="97">
        <f>J10+L10+N10</f>
        <v>595.72830680439893</v>
      </c>
      <c r="Q10" s="11" t="s">
        <v>184</v>
      </c>
    </row>
    <row r="11" spans="1:17" ht="30" customHeight="1" x14ac:dyDescent="0.25">
      <c r="A11" s="8">
        <v>2</v>
      </c>
      <c r="B11" s="73" t="s">
        <v>104</v>
      </c>
      <c r="C11" s="68" t="s">
        <v>103</v>
      </c>
      <c r="D11" s="68" t="s">
        <v>166</v>
      </c>
      <c r="E11" s="97">
        <v>0</v>
      </c>
      <c r="F11" s="97">
        <f t="shared" si="4"/>
        <v>0</v>
      </c>
      <c r="G11" s="97">
        <f t="shared" ref="G11:G14" si="5">F11/$F$13*$G$13</f>
        <v>0</v>
      </c>
      <c r="H11" s="97">
        <v>0</v>
      </c>
      <c r="I11" s="97">
        <f t="shared" ref="I11:I12" si="6">H11/$H$13*$I$13</f>
        <v>0</v>
      </c>
      <c r="J11" s="97">
        <f t="shared" ref="J11:J14" si="7">G11+I11</f>
        <v>0</v>
      </c>
      <c r="K11" s="97">
        <v>0</v>
      </c>
      <c r="L11" s="97">
        <f t="shared" ref="L11:L14" si="8">K11/$K$13*$L$13</f>
        <v>0</v>
      </c>
      <c r="M11" s="97">
        <v>0</v>
      </c>
      <c r="N11" s="97">
        <f t="shared" ref="N11:N12" si="9">M11/$M$13*$N$13</f>
        <v>0</v>
      </c>
      <c r="O11" s="97">
        <f t="shared" ref="O11:O14" si="10">F11+H11+K11+M11</f>
        <v>0</v>
      </c>
      <c r="P11" s="97">
        <f t="shared" ref="P11:P14" si="11">J11+L11+N11</f>
        <v>0</v>
      </c>
      <c r="Q11" s="11" t="s">
        <v>184</v>
      </c>
    </row>
    <row r="12" spans="1:17" ht="30" customHeight="1" x14ac:dyDescent="0.25">
      <c r="A12" s="8">
        <v>4</v>
      </c>
      <c r="B12" s="73" t="s">
        <v>86</v>
      </c>
      <c r="C12" s="68" t="s">
        <v>83</v>
      </c>
      <c r="D12" s="68" t="s">
        <v>166</v>
      </c>
      <c r="E12" s="97">
        <v>26.5</v>
      </c>
      <c r="F12" s="97">
        <f t="shared" si="4"/>
        <v>6.625</v>
      </c>
      <c r="G12" s="97">
        <f t="shared" si="5"/>
        <v>16.203986792222086</v>
      </c>
      <c r="H12" s="97">
        <v>0</v>
      </c>
      <c r="I12" s="97">
        <f t="shared" si="6"/>
        <v>0</v>
      </c>
      <c r="J12" s="97">
        <f t="shared" si="7"/>
        <v>16.203986792222086</v>
      </c>
      <c r="K12" s="97">
        <v>4.05</v>
      </c>
      <c r="L12" s="97">
        <f t="shared" si="8"/>
        <v>34.566145092460879</v>
      </c>
      <c r="M12" s="97">
        <v>0</v>
      </c>
      <c r="N12" s="97">
        <f t="shared" si="9"/>
        <v>0</v>
      </c>
      <c r="O12" s="97">
        <f t="shared" si="10"/>
        <v>10.675000000000001</v>
      </c>
      <c r="P12" s="97">
        <f t="shared" si="11"/>
        <v>50.770131884682968</v>
      </c>
      <c r="Q12" s="11" t="s">
        <v>185</v>
      </c>
    </row>
    <row r="13" spans="1:17" ht="30" customHeight="1" x14ac:dyDescent="0.25">
      <c r="A13" s="8">
        <v>5</v>
      </c>
      <c r="B13" s="73" t="s">
        <v>106</v>
      </c>
      <c r="C13" s="68" t="s">
        <v>105</v>
      </c>
      <c r="D13" s="68" t="s">
        <v>166</v>
      </c>
      <c r="E13" s="99">
        <v>204.42500000000001</v>
      </c>
      <c r="F13" s="99">
        <f t="shared" si="4"/>
        <v>51.106250000000003</v>
      </c>
      <c r="G13" s="99">
        <v>125</v>
      </c>
      <c r="H13" s="99">
        <v>57.9</v>
      </c>
      <c r="I13" s="99">
        <v>375</v>
      </c>
      <c r="J13" s="99">
        <f t="shared" si="7"/>
        <v>500</v>
      </c>
      <c r="K13" s="99">
        <v>35.15</v>
      </c>
      <c r="L13" s="99">
        <v>300</v>
      </c>
      <c r="M13" s="99">
        <v>200</v>
      </c>
      <c r="N13" s="99">
        <v>200</v>
      </c>
      <c r="O13" s="99">
        <f t="shared" si="10"/>
        <v>344.15625</v>
      </c>
      <c r="P13" s="99">
        <f t="shared" si="11"/>
        <v>1000</v>
      </c>
      <c r="Q13" s="11" t="s">
        <v>186</v>
      </c>
    </row>
    <row r="14" spans="1:17" ht="30" customHeight="1" x14ac:dyDescent="0.25">
      <c r="A14" s="8">
        <v>6</v>
      </c>
      <c r="B14" s="80" t="s">
        <v>116</v>
      </c>
      <c r="C14" s="68" t="s">
        <v>115</v>
      </c>
      <c r="D14" s="68" t="s">
        <v>166</v>
      </c>
      <c r="E14" s="98">
        <v>10</v>
      </c>
      <c r="F14" s="97">
        <f t="shared" si="4"/>
        <v>2.5</v>
      </c>
      <c r="G14" s="97">
        <f t="shared" si="5"/>
        <v>6.114711997064938</v>
      </c>
      <c r="H14" s="98">
        <v>51</v>
      </c>
      <c r="I14" s="97">
        <f>H14/$H$13*$I$13</f>
        <v>330.31088082901556</v>
      </c>
      <c r="J14" s="97">
        <f t="shared" si="7"/>
        <v>336.4255928260805</v>
      </c>
      <c r="K14" s="98">
        <v>2.5499999999999998</v>
      </c>
      <c r="L14" s="97">
        <f t="shared" si="8"/>
        <v>21.763869132290186</v>
      </c>
      <c r="M14" s="98">
        <v>20</v>
      </c>
      <c r="N14" s="97">
        <f>M14/$M$13*$N$13</f>
        <v>20</v>
      </c>
      <c r="O14" s="97">
        <f t="shared" si="10"/>
        <v>76.05</v>
      </c>
      <c r="P14" s="97">
        <f t="shared" si="11"/>
        <v>378.18946195837071</v>
      </c>
      <c r="Q14" s="11" t="s">
        <v>188</v>
      </c>
    </row>
  </sheetData>
  <sheetProtection algorithmName="SHA-512" hashValue="jDEkhS7gKJG3rLGVupNC6SuFF8rn5nhz8BQuKcuv2GTCh0zSfjmwXtijqG+Cj+4s8NCN9JBzF9guBSP4lzdHVA==" saltValue="XtHyr6CLp6E/GUfQRcAzWQ==" spinCount="100000" sheet="1" objects="1" scenarios="1"/>
  <mergeCells count="10">
    <mergeCell ref="A9:D9"/>
    <mergeCell ref="E8:I8"/>
    <mergeCell ref="K8:L8"/>
    <mergeCell ref="M8:N8"/>
    <mergeCell ref="A1:O1"/>
    <mergeCell ref="E2:I2"/>
    <mergeCell ref="K2:L2"/>
    <mergeCell ref="M2:N2"/>
    <mergeCell ref="A3:D3"/>
    <mergeCell ref="A7:P7"/>
  </mergeCells>
  <phoneticPr fontId="11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1"/>
  <sheetViews>
    <sheetView topLeftCell="A7" zoomScaleNormal="100" workbookViewId="0">
      <selection activeCell="Q1" sqref="Q1:Q1048576"/>
    </sheetView>
  </sheetViews>
  <sheetFormatPr defaultColWidth="8.5703125" defaultRowHeight="15" x14ac:dyDescent="0.25"/>
  <cols>
    <col min="1" max="1" width="3.85546875" style="1" customWidth="1"/>
    <col min="2" max="2" width="12.28515625" style="86" customWidth="1"/>
    <col min="3" max="3" width="22.7109375" style="89" customWidth="1"/>
    <col min="4" max="4" width="17.7109375" style="90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</cols>
  <sheetData>
    <row r="1" spans="1:17" s="29" customFormat="1" ht="30" customHeight="1" x14ac:dyDescent="0.25">
      <c r="A1" s="135" t="s">
        <v>197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</row>
    <row r="2" spans="1:17" ht="35.25" customHeight="1" x14ac:dyDescent="0.25">
      <c r="A2" s="5" t="s">
        <v>36</v>
      </c>
      <c r="B2" s="65" t="s">
        <v>37</v>
      </c>
      <c r="C2" s="87" t="s">
        <v>57</v>
      </c>
      <c r="D2" s="65" t="s">
        <v>39</v>
      </c>
      <c r="E2" s="141" t="s">
        <v>40</v>
      </c>
      <c r="F2" s="141"/>
      <c r="G2" s="141"/>
      <c r="H2" s="141"/>
      <c r="I2" s="141"/>
      <c r="J2" s="10"/>
      <c r="K2" s="141" t="s">
        <v>41</v>
      </c>
      <c r="L2" s="141"/>
      <c r="M2" s="141" t="s">
        <v>42</v>
      </c>
      <c r="N2" s="141"/>
      <c r="O2" s="10"/>
      <c r="P2" s="46"/>
    </row>
    <row r="3" spans="1:17" ht="64.5" x14ac:dyDescent="0.25">
      <c r="A3" s="138" t="s">
        <v>34</v>
      </c>
      <c r="B3" s="138"/>
      <c r="C3" s="138"/>
      <c r="D3" s="138"/>
      <c r="E3" s="16" t="s">
        <v>44</v>
      </c>
      <c r="F3" s="16" t="s">
        <v>45</v>
      </c>
      <c r="G3" s="16" t="s">
        <v>46</v>
      </c>
      <c r="H3" s="16" t="s">
        <v>47</v>
      </c>
      <c r="I3" s="17" t="s">
        <v>48</v>
      </c>
      <c r="J3" s="18" t="s">
        <v>49</v>
      </c>
      <c r="K3" s="16" t="s">
        <v>44</v>
      </c>
      <c r="L3" s="19" t="s">
        <v>50</v>
      </c>
      <c r="M3" s="16" t="s">
        <v>51</v>
      </c>
      <c r="N3" s="16" t="s">
        <v>55</v>
      </c>
      <c r="O3" s="14" t="s">
        <v>43</v>
      </c>
      <c r="P3" s="15" t="s">
        <v>52</v>
      </c>
    </row>
    <row r="4" spans="1:17" ht="29.25" customHeight="1" x14ac:dyDescent="0.25">
      <c r="A4" s="4">
        <v>1</v>
      </c>
      <c r="B4" s="76" t="s">
        <v>118</v>
      </c>
      <c r="C4" s="88" t="s">
        <v>117</v>
      </c>
      <c r="D4" s="68" t="s">
        <v>165</v>
      </c>
      <c r="E4" s="97">
        <v>10.375</v>
      </c>
      <c r="F4" s="97">
        <f>E4/4</f>
        <v>2.59375</v>
      </c>
      <c r="G4" s="97">
        <f>F4*$G$6/$F$6</f>
        <v>7.3377560258006103</v>
      </c>
      <c r="H4" s="97">
        <v>65.400000000000006</v>
      </c>
      <c r="I4" s="97">
        <f>H4*I6/H6</f>
        <v>253.09597523219816</v>
      </c>
      <c r="J4" s="97">
        <f>G4+I4</f>
        <v>260.43373125799877</v>
      </c>
      <c r="K4" s="97">
        <v>46.65</v>
      </c>
      <c r="L4" s="97">
        <v>300</v>
      </c>
      <c r="M4" s="97">
        <v>40</v>
      </c>
      <c r="N4" s="97">
        <v>200</v>
      </c>
      <c r="O4" s="97">
        <f>F4+H4+K4+M4</f>
        <v>154.64375000000001</v>
      </c>
      <c r="P4" s="97">
        <f>J4+L4+N4</f>
        <v>760.43373125799872</v>
      </c>
      <c r="Q4" s="11" t="s">
        <v>176</v>
      </c>
    </row>
    <row r="5" spans="1:17" ht="36" customHeight="1" x14ac:dyDescent="0.25">
      <c r="A5" s="8">
        <v>2</v>
      </c>
      <c r="B5" s="76" t="s">
        <v>120</v>
      </c>
      <c r="C5" s="88" t="s">
        <v>119</v>
      </c>
      <c r="D5" s="68" t="s">
        <v>165</v>
      </c>
      <c r="E5" s="98">
        <v>81.084999999999994</v>
      </c>
      <c r="F5" s="97">
        <f>E5/4</f>
        <v>20.271249999999998</v>
      </c>
      <c r="G5" s="97">
        <f>F5*$G$6/$F$6</f>
        <v>57.347657576100481</v>
      </c>
      <c r="H5" s="98">
        <v>0</v>
      </c>
      <c r="I5" s="98">
        <v>0</v>
      </c>
      <c r="J5" s="97">
        <f t="shared" ref="J5:J6" si="0">G5+I5</f>
        <v>57.347657576100481</v>
      </c>
      <c r="K5" s="98">
        <v>5.2</v>
      </c>
      <c r="L5" s="98">
        <f>K5*$L$4/$K$4</f>
        <v>33.440514469453376</v>
      </c>
      <c r="M5" s="98">
        <v>0</v>
      </c>
      <c r="N5" s="101">
        <v>0</v>
      </c>
      <c r="O5" s="97">
        <f t="shared" ref="O5:O6" si="1">F5+H5+K5+M5</f>
        <v>25.471249999999998</v>
      </c>
      <c r="P5" s="97">
        <f t="shared" ref="P5:P6" si="2">J5+L5+N5</f>
        <v>90.788172045553864</v>
      </c>
      <c r="Q5" s="11" t="s">
        <v>191</v>
      </c>
    </row>
    <row r="6" spans="1:17" ht="36" customHeight="1" x14ac:dyDescent="0.25">
      <c r="A6" s="8">
        <v>3</v>
      </c>
      <c r="B6" s="76" t="s">
        <v>92</v>
      </c>
      <c r="C6" s="88" t="s">
        <v>91</v>
      </c>
      <c r="D6" s="68" t="s">
        <v>165</v>
      </c>
      <c r="E6" s="98">
        <v>176.74</v>
      </c>
      <c r="F6" s="97">
        <f>E6/4</f>
        <v>44.185000000000002</v>
      </c>
      <c r="G6" s="98">
        <v>125</v>
      </c>
      <c r="H6" s="98">
        <v>96.9</v>
      </c>
      <c r="I6" s="98">
        <v>375</v>
      </c>
      <c r="J6" s="97">
        <f t="shared" si="0"/>
        <v>500</v>
      </c>
      <c r="K6" s="98">
        <v>33.85</v>
      </c>
      <c r="L6" s="98">
        <f>K6*$L$4/$K$4</f>
        <v>217.68488745980707</v>
      </c>
      <c r="M6" s="98">
        <v>0</v>
      </c>
      <c r="N6" s="101">
        <v>0</v>
      </c>
      <c r="O6" s="97">
        <f t="shared" si="1"/>
        <v>174.935</v>
      </c>
      <c r="P6" s="97">
        <f t="shared" si="2"/>
        <v>717.6848874598071</v>
      </c>
      <c r="Q6" s="11" t="s">
        <v>175</v>
      </c>
    </row>
    <row r="7" spans="1:17" x14ac:dyDescent="0.25">
      <c r="A7" s="6"/>
      <c r="B7" s="66"/>
      <c r="C7" s="25"/>
    </row>
    <row r="8" spans="1:17" x14ac:dyDescent="0.25">
      <c r="A8" s="6"/>
      <c r="B8" s="66"/>
      <c r="C8" s="25"/>
    </row>
    <row r="11" spans="1:17" ht="32.25" customHeight="1" x14ac:dyDescent="0.25">
      <c r="A11" s="2" t="s">
        <v>36</v>
      </c>
      <c r="B11" s="65" t="s">
        <v>37</v>
      </c>
      <c r="C11" s="87" t="s">
        <v>57</v>
      </c>
      <c r="D11" s="74" t="s">
        <v>39</v>
      </c>
      <c r="E11" s="141" t="s">
        <v>40</v>
      </c>
      <c r="F11" s="141"/>
      <c r="G11" s="141"/>
      <c r="H11" s="141"/>
      <c r="I11" s="141"/>
      <c r="J11" s="10"/>
      <c r="K11" s="141" t="s">
        <v>41</v>
      </c>
      <c r="L11" s="141"/>
      <c r="M11" s="141" t="s">
        <v>42</v>
      </c>
      <c r="N11" s="141"/>
      <c r="O11" s="10"/>
      <c r="P11" s="46"/>
    </row>
    <row r="12" spans="1:17" ht="87" customHeight="1" x14ac:dyDescent="0.25">
      <c r="A12" s="138" t="s">
        <v>35</v>
      </c>
      <c r="B12" s="138"/>
      <c r="C12" s="138"/>
      <c r="D12" s="138"/>
      <c r="E12" s="16" t="s">
        <v>44</v>
      </c>
      <c r="F12" s="16" t="s">
        <v>45</v>
      </c>
      <c r="G12" s="16" t="s">
        <v>46</v>
      </c>
      <c r="H12" s="16" t="s">
        <v>47</v>
      </c>
      <c r="I12" s="17" t="s">
        <v>48</v>
      </c>
      <c r="J12" s="18" t="s">
        <v>49</v>
      </c>
      <c r="K12" s="16" t="s">
        <v>44</v>
      </c>
      <c r="L12" s="19" t="s">
        <v>50</v>
      </c>
      <c r="M12" s="16" t="s">
        <v>51</v>
      </c>
      <c r="N12" s="16" t="s">
        <v>55</v>
      </c>
      <c r="O12" s="14" t="s">
        <v>43</v>
      </c>
      <c r="P12" s="15" t="s">
        <v>52</v>
      </c>
    </row>
    <row r="13" spans="1:17" ht="30" customHeight="1" x14ac:dyDescent="0.25">
      <c r="A13" s="4">
        <v>1</v>
      </c>
      <c r="B13" s="76" t="s">
        <v>120</v>
      </c>
      <c r="C13" s="88" t="s">
        <v>119</v>
      </c>
      <c r="D13" s="63" t="s">
        <v>165</v>
      </c>
      <c r="E13" s="97">
        <v>81.084999999999994</v>
      </c>
      <c r="F13" s="97">
        <f t="shared" ref="F13:F21" si="3">E13/4</f>
        <v>20.271249999999998</v>
      </c>
      <c r="G13" s="97">
        <f>F13*$G$19/$F$19</f>
        <v>43.519214255045085</v>
      </c>
      <c r="H13" s="97">
        <v>0</v>
      </c>
      <c r="I13" s="98">
        <f>H13*$I$21/$H$21</f>
        <v>0</v>
      </c>
      <c r="J13" s="97">
        <f>G13+I13</f>
        <v>43.519214255045085</v>
      </c>
      <c r="K13" s="97">
        <v>5.2</v>
      </c>
      <c r="L13" s="98">
        <f t="shared" ref="L13:L14" si="4">K13*$L$15/$K$15</f>
        <v>13.780918727915195</v>
      </c>
      <c r="M13" s="97">
        <v>0</v>
      </c>
      <c r="N13" s="97">
        <f>M13*$N$15/$M$15</f>
        <v>0</v>
      </c>
      <c r="O13" s="97">
        <f>F13+H13+K13+M13</f>
        <v>25.471249999999998</v>
      </c>
      <c r="P13" s="97">
        <f>J13+L13+N13</f>
        <v>57.300132982960278</v>
      </c>
      <c r="Q13" s="11" t="s">
        <v>176</v>
      </c>
    </row>
    <row r="14" spans="1:17" ht="30" customHeight="1" x14ac:dyDescent="0.25">
      <c r="A14" s="8">
        <v>2</v>
      </c>
      <c r="B14" s="76" t="s">
        <v>118</v>
      </c>
      <c r="C14" s="88" t="s">
        <v>117</v>
      </c>
      <c r="D14" s="63" t="s">
        <v>165</v>
      </c>
      <c r="E14" s="98">
        <v>10.375</v>
      </c>
      <c r="F14" s="97">
        <f t="shared" si="3"/>
        <v>2.59375</v>
      </c>
      <c r="G14" s="97">
        <f t="shared" ref="G14:G21" si="5">F14*$G$19/$F$19</f>
        <v>5.5683769858308283</v>
      </c>
      <c r="H14" s="98">
        <v>65.400000000000006</v>
      </c>
      <c r="I14" s="98">
        <f t="shared" ref="I14:I20" si="6">H14*$I$21/$H$21</f>
        <v>253.09597523219816</v>
      </c>
      <c r="J14" s="97">
        <f t="shared" ref="J14:J21" si="7">G14+I14</f>
        <v>258.66435221802897</v>
      </c>
      <c r="K14" s="98">
        <v>46.65</v>
      </c>
      <c r="L14" s="98">
        <f t="shared" si="4"/>
        <v>123.63074204946996</v>
      </c>
      <c r="M14" s="98">
        <v>40</v>
      </c>
      <c r="N14" s="97">
        <f>M14*$N$15/$M$15</f>
        <v>133.33333333333334</v>
      </c>
      <c r="O14" s="97">
        <f t="shared" ref="O14:O21" si="8">F14+H14+K14+M14</f>
        <v>154.64375000000001</v>
      </c>
      <c r="P14" s="97">
        <f t="shared" ref="P14:P21" si="9">J14+L14+N14</f>
        <v>515.62842760083231</v>
      </c>
      <c r="Q14" s="11" t="s">
        <v>191</v>
      </c>
    </row>
    <row r="15" spans="1:17" ht="30" customHeight="1" x14ac:dyDescent="0.25">
      <c r="A15" s="8">
        <v>3</v>
      </c>
      <c r="B15" s="76" t="s">
        <v>98</v>
      </c>
      <c r="C15" s="88" t="s">
        <v>97</v>
      </c>
      <c r="D15" s="63" t="s">
        <v>165</v>
      </c>
      <c r="E15" s="97">
        <v>23.695</v>
      </c>
      <c r="F15" s="97">
        <f t="shared" si="3"/>
        <v>5.9237500000000001</v>
      </c>
      <c r="G15" s="97">
        <f t="shared" si="5"/>
        <v>12.717367969085444</v>
      </c>
      <c r="H15" s="97">
        <v>90.75</v>
      </c>
      <c r="I15" s="98">
        <f t="shared" si="6"/>
        <v>351.19969040247673</v>
      </c>
      <c r="J15" s="97">
        <f t="shared" si="7"/>
        <v>363.91705837156218</v>
      </c>
      <c r="K15" s="97">
        <v>113.2</v>
      </c>
      <c r="L15" s="100">
        <v>300</v>
      </c>
      <c r="M15" s="97">
        <v>60</v>
      </c>
      <c r="N15" s="97">
        <v>200</v>
      </c>
      <c r="O15" s="97">
        <f t="shared" si="8"/>
        <v>269.87374999999997</v>
      </c>
      <c r="P15" s="97">
        <f t="shared" si="9"/>
        <v>863.91705837156223</v>
      </c>
      <c r="Q15" s="11" t="s">
        <v>191</v>
      </c>
    </row>
    <row r="16" spans="1:17" ht="30" customHeight="1" x14ac:dyDescent="0.25">
      <c r="A16" s="8">
        <v>4</v>
      </c>
      <c r="B16" s="76" t="s">
        <v>122</v>
      </c>
      <c r="C16" s="88" t="s">
        <v>121</v>
      </c>
      <c r="D16" s="63" t="s">
        <v>165</v>
      </c>
      <c r="E16" s="98">
        <v>63.195</v>
      </c>
      <c r="F16" s="97">
        <f t="shared" si="3"/>
        <v>15.79875</v>
      </c>
      <c r="G16" s="97">
        <f t="shared" si="5"/>
        <v>33.91745384285101</v>
      </c>
      <c r="H16" s="98">
        <v>0</v>
      </c>
      <c r="I16" s="98">
        <f t="shared" si="6"/>
        <v>0</v>
      </c>
      <c r="J16" s="97">
        <f t="shared" si="7"/>
        <v>33.91745384285101</v>
      </c>
      <c r="K16" s="98">
        <v>27.8</v>
      </c>
      <c r="L16" s="98">
        <f>K16*$L$15/$K$15</f>
        <v>73.674911660777383</v>
      </c>
      <c r="M16" s="98">
        <v>40</v>
      </c>
      <c r="N16" s="97">
        <f t="shared" ref="N16:N21" si="10">M16*$N$15/$M$15</f>
        <v>133.33333333333334</v>
      </c>
      <c r="O16" s="97">
        <f t="shared" si="8"/>
        <v>83.598749999999995</v>
      </c>
      <c r="P16" s="97">
        <f t="shared" si="9"/>
        <v>240.92569883696174</v>
      </c>
      <c r="Q16" s="11" t="s">
        <v>191</v>
      </c>
    </row>
    <row r="17" spans="1:17" ht="30" customHeight="1" x14ac:dyDescent="0.25">
      <c r="A17" s="8">
        <v>5</v>
      </c>
      <c r="B17" s="76" t="s">
        <v>124</v>
      </c>
      <c r="C17" s="88" t="s">
        <v>123</v>
      </c>
      <c r="D17" s="63" t="s">
        <v>165</v>
      </c>
      <c r="E17" s="98">
        <v>126.05</v>
      </c>
      <c r="F17" s="97">
        <f t="shared" si="3"/>
        <v>31.512499999999999</v>
      </c>
      <c r="G17" s="97">
        <f t="shared" si="5"/>
        <v>67.652425933877197</v>
      </c>
      <c r="H17" s="98">
        <v>15</v>
      </c>
      <c r="I17" s="98">
        <f t="shared" si="6"/>
        <v>58.049535603715164</v>
      </c>
      <c r="J17" s="97">
        <f t="shared" si="7"/>
        <v>125.70196153759235</v>
      </c>
      <c r="K17" s="98">
        <v>52.2</v>
      </c>
      <c r="L17" s="98">
        <f t="shared" ref="L17:L21" si="11">K17*$L$15/$K$15</f>
        <v>138.33922261484099</v>
      </c>
      <c r="M17" s="98">
        <v>20</v>
      </c>
      <c r="N17" s="97">
        <f t="shared" si="10"/>
        <v>66.666666666666671</v>
      </c>
      <c r="O17" s="97">
        <f t="shared" si="8"/>
        <v>118.71250000000001</v>
      </c>
      <c r="P17" s="97">
        <f t="shared" si="9"/>
        <v>330.70785081910003</v>
      </c>
      <c r="Q17" s="11" t="s">
        <v>175</v>
      </c>
    </row>
    <row r="18" spans="1:17" ht="30" customHeight="1" x14ac:dyDescent="0.25">
      <c r="A18" s="8">
        <v>6</v>
      </c>
      <c r="B18" s="76" t="s">
        <v>126</v>
      </c>
      <c r="C18" s="88" t="s">
        <v>125</v>
      </c>
      <c r="D18" s="63" t="s">
        <v>165</v>
      </c>
      <c r="E18" s="98">
        <v>52.634999999999998</v>
      </c>
      <c r="F18" s="97">
        <f t="shared" si="3"/>
        <v>13.15875</v>
      </c>
      <c r="G18" s="97">
        <f t="shared" si="5"/>
        <v>28.249785315586088</v>
      </c>
      <c r="H18" s="98">
        <v>0</v>
      </c>
      <c r="I18" s="98">
        <f t="shared" si="6"/>
        <v>0</v>
      </c>
      <c r="J18" s="97">
        <f t="shared" si="7"/>
        <v>28.249785315586088</v>
      </c>
      <c r="K18" s="98">
        <v>42.4</v>
      </c>
      <c r="L18" s="98">
        <f t="shared" si="11"/>
        <v>112.36749116607774</v>
      </c>
      <c r="M18" s="98">
        <v>30</v>
      </c>
      <c r="N18" s="97">
        <f t="shared" si="10"/>
        <v>100</v>
      </c>
      <c r="O18" s="97">
        <f t="shared" si="8"/>
        <v>85.558750000000003</v>
      </c>
      <c r="P18" s="97">
        <f t="shared" si="9"/>
        <v>240.61727648166382</v>
      </c>
      <c r="Q18" s="11" t="s">
        <v>177</v>
      </c>
    </row>
    <row r="19" spans="1:17" ht="30" customHeight="1" x14ac:dyDescent="0.25">
      <c r="A19" s="8">
        <v>7</v>
      </c>
      <c r="B19" s="76" t="s">
        <v>128</v>
      </c>
      <c r="C19" s="88" t="s">
        <v>127</v>
      </c>
      <c r="D19" s="63" t="s">
        <v>165</v>
      </c>
      <c r="E19" s="98">
        <v>232.9</v>
      </c>
      <c r="F19" s="97">
        <f t="shared" si="3"/>
        <v>58.225000000000001</v>
      </c>
      <c r="G19" s="98">
        <v>125</v>
      </c>
      <c r="H19" s="98">
        <v>90</v>
      </c>
      <c r="I19" s="98">
        <f t="shared" si="6"/>
        <v>348.297213622291</v>
      </c>
      <c r="J19" s="97">
        <f t="shared" si="7"/>
        <v>473.297213622291</v>
      </c>
      <c r="K19" s="98">
        <v>27.05</v>
      </c>
      <c r="L19" s="98">
        <f t="shared" si="11"/>
        <v>71.687279151943457</v>
      </c>
      <c r="M19" s="98">
        <v>40</v>
      </c>
      <c r="N19" s="97">
        <f t="shared" si="10"/>
        <v>133.33333333333334</v>
      </c>
      <c r="O19" s="97">
        <f t="shared" si="8"/>
        <v>215.27500000000001</v>
      </c>
      <c r="P19" s="97">
        <f t="shared" si="9"/>
        <v>678.31782610756784</v>
      </c>
      <c r="Q19" s="11" t="s">
        <v>177</v>
      </c>
    </row>
    <row r="20" spans="1:17" ht="30" customHeight="1" x14ac:dyDescent="0.25">
      <c r="A20" s="8">
        <v>8</v>
      </c>
      <c r="B20" s="76" t="s">
        <v>94</v>
      </c>
      <c r="C20" s="88" t="s">
        <v>93</v>
      </c>
      <c r="D20" s="63" t="s">
        <v>165</v>
      </c>
      <c r="E20" s="98">
        <v>140.47499999999999</v>
      </c>
      <c r="F20" s="97">
        <f t="shared" si="3"/>
        <v>35.118749999999999</v>
      </c>
      <c r="G20" s="97">
        <f t="shared" si="5"/>
        <v>75.394482610562477</v>
      </c>
      <c r="H20" s="98">
        <v>63.75</v>
      </c>
      <c r="I20" s="98">
        <f t="shared" si="6"/>
        <v>246.71052631578945</v>
      </c>
      <c r="J20" s="97">
        <f t="shared" si="7"/>
        <v>322.10500892635196</v>
      </c>
      <c r="K20" s="98">
        <v>100.85</v>
      </c>
      <c r="L20" s="98">
        <f t="shared" si="11"/>
        <v>267.27031802120143</v>
      </c>
      <c r="M20" s="98">
        <v>0</v>
      </c>
      <c r="N20" s="97">
        <f t="shared" si="10"/>
        <v>0</v>
      </c>
      <c r="O20" s="97">
        <f t="shared" si="8"/>
        <v>199.71875</v>
      </c>
      <c r="P20" s="97">
        <f t="shared" si="9"/>
        <v>589.37532694755339</v>
      </c>
      <c r="Q20" s="11" t="s">
        <v>177</v>
      </c>
    </row>
    <row r="21" spans="1:17" ht="30" customHeight="1" x14ac:dyDescent="0.25">
      <c r="A21" s="8">
        <v>9</v>
      </c>
      <c r="B21" s="76" t="s">
        <v>92</v>
      </c>
      <c r="C21" s="88" t="s">
        <v>91</v>
      </c>
      <c r="D21" s="63" t="s">
        <v>165</v>
      </c>
      <c r="E21" s="97">
        <v>176.74</v>
      </c>
      <c r="F21" s="97">
        <f t="shared" si="3"/>
        <v>44.185000000000002</v>
      </c>
      <c r="G21" s="97">
        <f t="shared" si="5"/>
        <v>94.858308286818371</v>
      </c>
      <c r="H21" s="97">
        <v>96.9</v>
      </c>
      <c r="I21" s="98">
        <v>375</v>
      </c>
      <c r="J21" s="97">
        <f t="shared" si="7"/>
        <v>469.85830828681839</v>
      </c>
      <c r="K21" s="97">
        <v>33.85</v>
      </c>
      <c r="L21" s="98">
        <f t="shared" si="11"/>
        <v>89.708480565371019</v>
      </c>
      <c r="M21" s="97">
        <v>0</v>
      </c>
      <c r="N21" s="97">
        <f t="shared" si="10"/>
        <v>0</v>
      </c>
      <c r="O21" s="97">
        <f t="shared" si="8"/>
        <v>174.935</v>
      </c>
      <c r="P21" s="97">
        <f t="shared" si="9"/>
        <v>559.56678885218935</v>
      </c>
      <c r="Q21" s="11" t="s">
        <v>178</v>
      </c>
    </row>
  </sheetData>
  <sheetProtection algorithmName="SHA-512" hashValue="oWTBDC2alpRLxEO0/koAG/D/okcQaXigUd5YhoS4tivOxHiDA0xv76rGAB2+HMS0aD2b1BknyykDbIbuorDfww==" saltValue="yG1BgEb0mhVisagDUZ4tpA==" spinCount="100000" sheet="1" objects="1" scenarios="1"/>
  <mergeCells count="9">
    <mergeCell ref="A12:D12"/>
    <mergeCell ref="A1:O1"/>
    <mergeCell ref="M11:N11"/>
    <mergeCell ref="E11:I11"/>
    <mergeCell ref="K11:L11"/>
    <mergeCell ref="K2:L2"/>
    <mergeCell ref="E2:I2"/>
    <mergeCell ref="M2:N2"/>
    <mergeCell ref="A3:D3"/>
  </mergeCells>
  <phoneticPr fontId="11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0"/>
  <sheetViews>
    <sheetView topLeftCell="A7" zoomScaleNormal="100" workbookViewId="0">
      <selection activeCell="Q1" sqref="Q1:Q104857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7.855468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  <col min="17" max="17" width="11" style="11" customWidth="1"/>
    <col min="18" max="18" width="15.5703125" style="112" customWidth="1"/>
  </cols>
  <sheetData>
    <row r="1" spans="1:18" s="29" customFormat="1" ht="30" customHeight="1" x14ac:dyDescent="0.25">
      <c r="A1" s="135" t="s">
        <v>198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  <c r="P1" s="11"/>
      <c r="Q1" s="11"/>
      <c r="R1" s="111"/>
    </row>
    <row r="3" spans="1:18" ht="34.5" customHeight="1" x14ac:dyDescent="0.25">
      <c r="A3" s="5" t="s">
        <v>58</v>
      </c>
      <c r="B3" s="14" t="s">
        <v>37</v>
      </c>
      <c r="C3" s="4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4"/>
      <c r="K3" s="141" t="s">
        <v>41</v>
      </c>
      <c r="L3" s="141"/>
      <c r="M3" s="141" t="s">
        <v>42</v>
      </c>
      <c r="N3" s="141"/>
      <c r="O3" s="14"/>
      <c r="P3" s="27"/>
      <c r="Q3" s="31"/>
    </row>
    <row r="4" spans="1:18" ht="90.75" customHeight="1" x14ac:dyDescent="0.25">
      <c r="A4" s="138" t="s">
        <v>62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51</v>
      </c>
      <c r="N4" s="16" t="s">
        <v>55</v>
      </c>
      <c r="O4" s="14" t="s">
        <v>43</v>
      </c>
      <c r="P4" s="14" t="s">
        <v>52</v>
      </c>
    </row>
    <row r="5" spans="1:18" ht="30" customHeight="1" x14ac:dyDescent="0.25">
      <c r="A5" s="3">
        <v>1</v>
      </c>
      <c r="B5" s="73" t="s">
        <v>85</v>
      </c>
      <c r="C5" s="68" t="s">
        <v>82</v>
      </c>
      <c r="D5" s="22" t="s">
        <v>166</v>
      </c>
      <c r="E5" s="97">
        <v>43</v>
      </c>
      <c r="F5" s="97">
        <f t="shared" ref="F5:F6" si="0">E5/4</f>
        <v>10.75</v>
      </c>
      <c r="G5" s="97">
        <f>F5/$F$10*$G$10</f>
        <v>26.293261587379234</v>
      </c>
      <c r="H5" s="100">
        <v>27.45</v>
      </c>
      <c r="I5" s="97">
        <f>H5/$H$10*$I$10</f>
        <v>177.78497409326425</v>
      </c>
      <c r="J5" s="97">
        <f>G5+I5</f>
        <v>204.0782356806435</v>
      </c>
      <c r="K5" s="97">
        <v>33</v>
      </c>
      <c r="L5" s="97">
        <f>K5/$K$9*$L$9</f>
        <v>155.29411764705884</v>
      </c>
      <c r="M5" s="97">
        <v>110</v>
      </c>
      <c r="N5" s="97">
        <f>M5/$M$10*$N$10</f>
        <v>110.00000000000001</v>
      </c>
      <c r="O5" s="97">
        <f>F5+H5+K5+M5</f>
        <v>181.2</v>
      </c>
      <c r="P5" s="97">
        <f>J5+L5+N5</f>
        <v>469.37235332770234</v>
      </c>
      <c r="Q5" s="11" t="s">
        <v>187</v>
      </c>
    </row>
    <row r="6" spans="1:18" ht="30" customHeight="1" x14ac:dyDescent="0.25">
      <c r="A6" s="3">
        <v>2</v>
      </c>
      <c r="B6" s="80" t="s">
        <v>116</v>
      </c>
      <c r="C6" s="68" t="s">
        <v>115</v>
      </c>
      <c r="D6" s="22" t="s">
        <v>166</v>
      </c>
      <c r="E6" s="98">
        <v>10</v>
      </c>
      <c r="F6" s="97">
        <f t="shared" si="0"/>
        <v>2.5</v>
      </c>
      <c r="G6" s="97">
        <f t="shared" ref="G6:G9" si="1">F6/$F$10*$G$10</f>
        <v>6.114711997064938</v>
      </c>
      <c r="H6" s="98">
        <v>51</v>
      </c>
      <c r="I6" s="97">
        <f t="shared" ref="I6:I9" si="2">H6/$H$10*$I$10</f>
        <v>330.31088082901556</v>
      </c>
      <c r="J6" s="97">
        <f t="shared" ref="J6:J10" si="3">G6+I6</f>
        <v>336.4255928260805</v>
      </c>
      <c r="K6" s="98">
        <v>2.5499999999999998</v>
      </c>
      <c r="L6" s="97">
        <f t="shared" ref="L6:L10" si="4">K6/$K$9*$L$9</f>
        <v>11.999999999999998</v>
      </c>
      <c r="M6" s="98">
        <v>20</v>
      </c>
      <c r="N6" s="97">
        <f t="shared" ref="N6:N9" si="5">M6/$M$10*$N$10</f>
        <v>20</v>
      </c>
      <c r="O6" s="97">
        <f t="shared" ref="O6:O10" si="6">F6+H6+K6+M6</f>
        <v>76.05</v>
      </c>
      <c r="P6" s="97">
        <f t="shared" ref="P6:P10" si="7">J6+L6+N6</f>
        <v>368.4255928260805</v>
      </c>
      <c r="Q6" s="11" t="s">
        <v>187</v>
      </c>
    </row>
    <row r="7" spans="1:18" ht="30" customHeight="1" x14ac:dyDescent="0.25">
      <c r="A7" s="3">
        <v>3</v>
      </c>
      <c r="B7" s="73" t="s">
        <v>104</v>
      </c>
      <c r="C7" s="68" t="s">
        <v>103</v>
      </c>
      <c r="D7" s="22" t="s">
        <v>166</v>
      </c>
      <c r="E7" s="97">
        <v>0</v>
      </c>
      <c r="F7" s="97">
        <f t="shared" ref="F7:F10" si="8">E7/4</f>
        <v>0</v>
      </c>
      <c r="G7" s="97">
        <f t="shared" si="1"/>
        <v>0</v>
      </c>
      <c r="H7" s="97">
        <v>0</v>
      </c>
      <c r="I7" s="97">
        <f t="shared" si="2"/>
        <v>0</v>
      </c>
      <c r="J7" s="97">
        <f t="shared" si="3"/>
        <v>0</v>
      </c>
      <c r="K7" s="97">
        <v>0</v>
      </c>
      <c r="L7" s="97">
        <f t="shared" si="4"/>
        <v>0</v>
      </c>
      <c r="M7" s="97">
        <v>0</v>
      </c>
      <c r="N7" s="97">
        <f t="shared" si="5"/>
        <v>0</v>
      </c>
      <c r="O7" s="97">
        <f t="shared" si="6"/>
        <v>0</v>
      </c>
      <c r="P7" s="97">
        <f t="shared" si="7"/>
        <v>0</v>
      </c>
      <c r="Q7" s="11" t="s">
        <v>187</v>
      </c>
    </row>
    <row r="8" spans="1:18" ht="30" customHeight="1" x14ac:dyDescent="0.25">
      <c r="A8" s="3">
        <v>4</v>
      </c>
      <c r="B8" s="73" t="s">
        <v>86</v>
      </c>
      <c r="C8" s="68" t="s">
        <v>83</v>
      </c>
      <c r="D8" s="22" t="s">
        <v>166</v>
      </c>
      <c r="E8" s="97">
        <v>26.5</v>
      </c>
      <c r="F8" s="97">
        <f t="shared" si="8"/>
        <v>6.625</v>
      </c>
      <c r="G8" s="97">
        <f t="shared" si="1"/>
        <v>16.203986792222086</v>
      </c>
      <c r="H8" s="97">
        <v>0</v>
      </c>
      <c r="I8" s="97">
        <f t="shared" si="2"/>
        <v>0</v>
      </c>
      <c r="J8" s="97">
        <f t="shared" si="3"/>
        <v>16.203986792222086</v>
      </c>
      <c r="K8" s="97">
        <v>4.05</v>
      </c>
      <c r="L8" s="97">
        <f t="shared" si="4"/>
        <v>19.058823529411764</v>
      </c>
      <c r="M8" s="97">
        <v>0</v>
      </c>
      <c r="N8" s="97">
        <f t="shared" si="5"/>
        <v>0</v>
      </c>
      <c r="O8" s="97">
        <f t="shared" si="6"/>
        <v>10.675000000000001</v>
      </c>
      <c r="P8" s="97">
        <f t="shared" si="7"/>
        <v>35.26281032163385</v>
      </c>
      <c r="Q8" s="11" t="s">
        <v>187</v>
      </c>
    </row>
    <row r="9" spans="1:18" ht="30" customHeight="1" x14ac:dyDescent="0.25">
      <c r="A9" s="3">
        <v>5</v>
      </c>
      <c r="B9" s="85" t="s">
        <v>130</v>
      </c>
      <c r="C9" s="68" t="s">
        <v>129</v>
      </c>
      <c r="D9" s="22" t="s">
        <v>166</v>
      </c>
      <c r="E9" s="99">
        <v>24.605</v>
      </c>
      <c r="F9" s="99">
        <f t="shared" si="8"/>
        <v>6.1512500000000001</v>
      </c>
      <c r="G9" s="99">
        <f t="shared" si="1"/>
        <v>15.045248868778279</v>
      </c>
      <c r="H9" s="110">
        <v>0</v>
      </c>
      <c r="I9" s="99">
        <f t="shared" si="2"/>
        <v>0</v>
      </c>
      <c r="J9" s="99">
        <f t="shared" si="3"/>
        <v>15.045248868778279</v>
      </c>
      <c r="K9" s="99">
        <v>63.75</v>
      </c>
      <c r="L9" s="99">
        <v>300</v>
      </c>
      <c r="M9" s="110">
        <v>0</v>
      </c>
      <c r="N9" s="99">
        <f t="shared" si="5"/>
        <v>0</v>
      </c>
      <c r="O9" s="99">
        <f t="shared" si="6"/>
        <v>69.901250000000005</v>
      </c>
      <c r="P9" s="99">
        <f t="shared" si="7"/>
        <v>315.04524886877829</v>
      </c>
      <c r="Q9" s="11" t="s">
        <v>186</v>
      </c>
    </row>
    <row r="10" spans="1:18" ht="30" customHeight="1" x14ac:dyDescent="0.25">
      <c r="A10" s="3">
        <v>6</v>
      </c>
      <c r="B10" s="73" t="s">
        <v>106</v>
      </c>
      <c r="C10" s="68" t="s">
        <v>105</v>
      </c>
      <c r="D10" s="22" t="s">
        <v>166</v>
      </c>
      <c r="E10" s="99">
        <v>204.42500000000001</v>
      </c>
      <c r="F10" s="99">
        <f t="shared" si="8"/>
        <v>51.106250000000003</v>
      </c>
      <c r="G10" s="99">
        <v>125</v>
      </c>
      <c r="H10" s="99">
        <v>57.9</v>
      </c>
      <c r="I10" s="99">
        <v>375</v>
      </c>
      <c r="J10" s="99">
        <f t="shared" si="3"/>
        <v>500</v>
      </c>
      <c r="K10" s="99">
        <v>35.15</v>
      </c>
      <c r="L10" s="99">
        <f t="shared" si="4"/>
        <v>165.41176470588235</v>
      </c>
      <c r="M10" s="99">
        <v>200</v>
      </c>
      <c r="N10" s="99">
        <v>200</v>
      </c>
      <c r="O10" s="99">
        <f t="shared" si="6"/>
        <v>344.15625</v>
      </c>
      <c r="P10" s="99">
        <f t="shared" si="7"/>
        <v>865.41176470588232</v>
      </c>
      <c r="Q10" s="11" t="s">
        <v>188</v>
      </c>
    </row>
    <row r="11" spans="1:18" ht="30" customHeight="1" x14ac:dyDescent="0.25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</row>
    <row r="14" spans="1:18" ht="54" customHeight="1" x14ac:dyDescent="0.25">
      <c r="A14" s="5" t="s">
        <v>58</v>
      </c>
      <c r="B14" s="14" t="s">
        <v>37</v>
      </c>
      <c r="C14" s="48" t="s">
        <v>57</v>
      </c>
      <c r="D14" s="9" t="s">
        <v>39</v>
      </c>
      <c r="E14" s="141" t="s">
        <v>40</v>
      </c>
      <c r="F14" s="141"/>
      <c r="G14" s="141"/>
      <c r="H14" s="141"/>
      <c r="I14" s="141"/>
      <c r="J14" s="14"/>
      <c r="K14" s="141" t="s">
        <v>41</v>
      </c>
      <c r="L14" s="141"/>
      <c r="M14" s="141" t="s">
        <v>42</v>
      </c>
      <c r="N14" s="141"/>
      <c r="O14" s="14"/>
      <c r="P14" s="27"/>
      <c r="Q14" s="31"/>
    </row>
    <row r="15" spans="1:18" ht="63.6" customHeight="1" x14ac:dyDescent="0.25">
      <c r="A15" s="138" t="s">
        <v>63</v>
      </c>
      <c r="B15" s="138"/>
      <c r="C15" s="138"/>
      <c r="D15" s="138"/>
      <c r="E15" s="16" t="s">
        <v>44</v>
      </c>
      <c r="F15" s="16" t="s">
        <v>45</v>
      </c>
      <c r="G15" s="16" t="s">
        <v>46</v>
      </c>
      <c r="H15" s="16" t="s">
        <v>47</v>
      </c>
      <c r="I15" s="17" t="s">
        <v>48</v>
      </c>
      <c r="J15" s="18" t="s">
        <v>49</v>
      </c>
      <c r="K15" s="16" t="s">
        <v>44</v>
      </c>
      <c r="L15" s="19" t="s">
        <v>50</v>
      </c>
      <c r="M15" s="16" t="s">
        <v>51</v>
      </c>
      <c r="N15" s="16" t="s">
        <v>55</v>
      </c>
      <c r="O15" s="14" t="s">
        <v>43</v>
      </c>
      <c r="P15" s="14" t="s">
        <v>52</v>
      </c>
    </row>
    <row r="16" spans="1:18" ht="30" customHeight="1" x14ac:dyDescent="0.25">
      <c r="A16" s="3">
        <v>1</v>
      </c>
      <c r="B16" s="91" t="s">
        <v>79</v>
      </c>
      <c r="C16" s="68" t="s">
        <v>76</v>
      </c>
      <c r="D16" s="22" t="s">
        <v>165</v>
      </c>
      <c r="E16" s="97">
        <v>22.5</v>
      </c>
      <c r="F16" s="97">
        <f t="shared" ref="F16:F18" si="9">E16/4</f>
        <v>5.625</v>
      </c>
      <c r="G16" s="97">
        <f>F16*$G$18/$F$18</f>
        <v>15.913205839085661</v>
      </c>
      <c r="H16" s="97">
        <v>37.5</v>
      </c>
      <c r="I16" s="97">
        <f>H16*$I$18/$H$18</f>
        <v>145.12383900928791</v>
      </c>
      <c r="J16" s="97">
        <f>G16+I16</f>
        <v>161.03704484837357</v>
      </c>
      <c r="K16" s="97">
        <v>25</v>
      </c>
      <c r="L16" s="100">
        <f>K16*$L$17/$K$17</f>
        <v>74.367873078829945</v>
      </c>
      <c r="M16" s="97">
        <v>0</v>
      </c>
      <c r="N16" s="98">
        <v>0</v>
      </c>
      <c r="O16" s="97">
        <f>F16+H16+K16+M16</f>
        <v>68.125</v>
      </c>
      <c r="P16" s="97">
        <f>J16+L16+N16</f>
        <v>235.40491792720351</v>
      </c>
      <c r="Q16" s="11" t="s">
        <v>176</v>
      </c>
    </row>
    <row r="17" spans="1:17" ht="30" customHeight="1" x14ac:dyDescent="0.25">
      <c r="A17" s="3">
        <v>2</v>
      </c>
      <c r="B17" s="80" t="s">
        <v>94</v>
      </c>
      <c r="C17" s="68" t="s">
        <v>93</v>
      </c>
      <c r="D17" s="22" t="s">
        <v>165</v>
      </c>
      <c r="E17" s="98">
        <v>140.47499999999999</v>
      </c>
      <c r="F17" s="97">
        <f t="shared" si="9"/>
        <v>35.118749999999999</v>
      </c>
      <c r="G17" s="97">
        <f>F17*$G$18/$F$18</f>
        <v>99.351448455358153</v>
      </c>
      <c r="H17" s="98">
        <v>63.75</v>
      </c>
      <c r="I17" s="97">
        <f>H17*$I$18/$H$18</f>
        <v>246.71052631578945</v>
      </c>
      <c r="J17" s="97">
        <f t="shared" ref="J17:J18" si="10">G17+I17</f>
        <v>346.06197477114762</v>
      </c>
      <c r="K17" s="98">
        <v>100.85</v>
      </c>
      <c r="L17" s="98">
        <v>300</v>
      </c>
      <c r="M17" s="101">
        <v>0</v>
      </c>
      <c r="N17" s="98">
        <v>0</v>
      </c>
      <c r="O17" s="97">
        <f t="shared" ref="O17:O18" si="11">F17+H17+K17+M17</f>
        <v>199.71875</v>
      </c>
      <c r="P17" s="97">
        <f t="shared" ref="P17:P18" si="12">J17+L17+N17</f>
        <v>646.06197477114756</v>
      </c>
      <c r="Q17" s="11" t="s">
        <v>175</v>
      </c>
    </row>
    <row r="18" spans="1:17" ht="30" customHeight="1" x14ac:dyDescent="0.25">
      <c r="A18" s="3">
        <v>3</v>
      </c>
      <c r="B18" s="80" t="s">
        <v>92</v>
      </c>
      <c r="C18" s="68" t="s">
        <v>91</v>
      </c>
      <c r="D18" s="22" t="s">
        <v>165</v>
      </c>
      <c r="E18" s="97">
        <v>176.74</v>
      </c>
      <c r="F18" s="97">
        <f t="shared" si="9"/>
        <v>44.185000000000002</v>
      </c>
      <c r="G18" s="97">
        <v>125</v>
      </c>
      <c r="H18" s="97">
        <v>96.9</v>
      </c>
      <c r="I18" s="97">
        <v>375</v>
      </c>
      <c r="J18" s="97">
        <f t="shared" si="10"/>
        <v>500</v>
      </c>
      <c r="K18" s="97">
        <v>33.85</v>
      </c>
      <c r="L18" s="100">
        <f>K18*$L$17/$K$17</f>
        <v>100.69410014873576</v>
      </c>
      <c r="M18" s="97">
        <v>0</v>
      </c>
      <c r="N18" s="98">
        <v>0</v>
      </c>
      <c r="O18" s="97">
        <f t="shared" si="11"/>
        <v>174.935</v>
      </c>
      <c r="P18" s="97">
        <f t="shared" si="12"/>
        <v>600.69410014873574</v>
      </c>
      <c r="Q18" s="11" t="s">
        <v>177</v>
      </c>
    </row>
    <row r="20" spans="1:17" ht="30.75" customHeight="1" x14ac:dyDescent="0.25"/>
  </sheetData>
  <sheetProtection algorithmName="SHA-512" hashValue="bnndni5KaEB/ND4WkD1yCDLG6fTeECHRuzTVvdyW/BLQ3zYeJDTN2pCsDSGbMH/xa7X28LplC1rCoi8VeXOcRw==" saltValue="nL3U4hTfAIKzgfLsE2WGhQ==" spinCount="100000" sheet="1" objects="1" scenarios="1"/>
  <mergeCells count="10">
    <mergeCell ref="M14:N14"/>
    <mergeCell ref="E14:I14"/>
    <mergeCell ref="K14:L14"/>
    <mergeCell ref="A15:D15"/>
    <mergeCell ref="A1:O1"/>
    <mergeCell ref="A4:D4"/>
    <mergeCell ref="A11:O11"/>
    <mergeCell ref="M3:N3"/>
    <mergeCell ref="E3:I3"/>
    <mergeCell ref="K3:L3"/>
  </mergeCells>
  <phoneticPr fontId="11" type="noConversion"/>
  <pageMargins left="0.7" right="0.7" top="0.75" bottom="0.75" header="0.51180555555555496" footer="0.51180555555555496"/>
  <pageSetup paperSize="9" scale="56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2"/>
  <sheetViews>
    <sheetView topLeftCell="A19" workbookViewId="0">
      <selection activeCell="Q22" sqref="Q22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8.57031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0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199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x14ac:dyDescent="0.25">
      <c r="A2" s="7"/>
      <c r="B2" s="28"/>
      <c r="C2" s="28"/>
      <c r="D2" s="28"/>
    </row>
    <row r="3" spans="1:17" ht="21.7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7" ht="25.5" x14ac:dyDescent="0.25">
      <c r="A4" s="47" t="s">
        <v>58</v>
      </c>
      <c r="B4" s="14" t="s">
        <v>37</v>
      </c>
      <c r="C4" s="48" t="s">
        <v>57</v>
      </c>
      <c r="D4" s="9" t="s">
        <v>39</v>
      </c>
      <c r="E4" s="141" t="s">
        <v>40</v>
      </c>
      <c r="F4" s="141"/>
      <c r="G4" s="141"/>
      <c r="H4" s="141"/>
      <c r="I4" s="141"/>
      <c r="J4" s="14"/>
      <c r="K4" s="141" t="s">
        <v>41</v>
      </c>
      <c r="L4" s="141"/>
      <c r="M4" s="141" t="s">
        <v>42</v>
      </c>
      <c r="N4" s="141"/>
      <c r="O4" s="14"/>
      <c r="P4" s="27"/>
    </row>
    <row r="5" spans="1:17" ht="94.5" customHeight="1" x14ac:dyDescent="0.25">
      <c r="A5" s="138" t="s">
        <v>21</v>
      </c>
      <c r="B5" s="138"/>
      <c r="C5" s="138"/>
      <c r="D5" s="138"/>
      <c r="E5" s="16" t="s">
        <v>44</v>
      </c>
      <c r="F5" s="16" t="s">
        <v>45</v>
      </c>
      <c r="G5" s="16" t="s">
        <v>46</v>
      </c>
      <c r="H5" s="16" t="s">
        <v>47</v>
      </c>
      <c r="I5" s="17" t="s">
        <v>48</v>
      </c>
      <c r="J5" s="18" t="s">
        <v>49</v>
      </c>
      <c r="K5" s="16" t="s">
        <v>44</v>
      </c>
      <c r="L5" s="19" t="s">
        <v>50</v>
      </c>
      <c r="M5" s="16" t="s">
        <v>51</v>
      </c>
      <c r="N5" s="16" t="s">
        <v>55</v>
      </c>
      <c r="O5" s="14" t="s">
        <v>43</v>
      </c>
      <c r="P5" s="14" t="s">
        <v>52</v>
      </c>
    </row>
    <row r="6" spans="1:17" ht="30" customHeight="1" x14ac:dyDescent="0.25">
      <c r="A6" s="4">
        <v>1</v>
      </c>
      <c r="B6" s="104" t="s">
        <v>108</v>
      </c>
      <c r="C6" s="105" t="s">
        <v>107</v>
      </c>
      <c r="D6" s="105" t="s">
        <v>166</v>
      </c>
      <c r="E6" s="99">
        <v>21.945</v>
      </c>
      <c r="F6" s="99">
        <f t="shared" ref="F6:F12" si="0">E6/4</f>
        <v>5.4862500000000001</v>
      </c>
      <c r="G6" s="99">
        <f>F6/$F$10*$G$10</f>
        <v>3.650272460528154</v>
      </c>
      <c r="H6" s="99">
        <v>0</v>
      </c>
      <c r="I6" s="99">
        <f>H6/H7*I7</f>
        <v>0</v>
      </c>
      <c r="J6" s="99">
        <f>G6+I6</f>
        <v>3.650272460528154</v>
      </c>
      <c r="K6" s="99">
        <v>0</v>
      </c>
      <c r="L6" s="99">
        <f>K6/K8*L8</f>
        <v>0</v>
      </c>
      <c r="M6" s="99">
        <v>0</v>
      </c>
      <c r="N6" s="99">
        <f>M6/M7*N7</f>
        <v>0</v>
      </c>
      <c r="O6" s="99">
        <f>F6+H6+K6+M6</f>
        <v>5.4862500000000001</v>
      </c>
      <c r="P6" s="99">
        <f>J6+L6+N6</f>
        <v>3.650272460528154</v>
      </c>
      <c r="Q6" t="s">
        <v>184</v>
      </c>
    </row>
    <row r="7" spans="1:17" ht="30" customHeight="1" x14ac:dyDescent="0.25">
      <c r="A7" s="4">
        <v>2</v>
      </c>
      <c r="B7" s="104" t="s">
        <v>106</v>
      </c>
      <c r="C7" s="105" t="s">
        <v>105</v>
      </c>
      <c r="D7" s="105" t="s">
        <v>166</v>
      </c>
      <c r="E7" s="99">
        <v>204.42500000000001</v>
      </c>
      <c r="F7" s="99">
        <f t="shared" si="0"/>
        <v>51.106250000000003</v>
      </c>
      <c r="G7" s="99">
        <f t="shared" ref="G7:G9" si="1">F7/$F$10*$G$10</f>
        <v>34.003506390679789</v>
      </c>
      <c r="H7" s="99">
        <v>57.9</v>
      </c>
      <c r="I7" s="99">
        <v>375</v>
      </c>
      <c r="J7" s="99">
        <f t="shared" ref="J7:J12" si="2">G7+I7</f>
        <v>409.00350639067977</v>
      </c>
      <c r="K7" s="99">
        <v>35.15</v>
      </c>
      <c r="L7" s="99">
        <f>K7/$K$8*$L$8</f>
        <v>165.41176470588235</v>
      </c>
      <c r="M7" s="99">
        <v>200</v>
      </c>
      <c r="N7" s="99">
        <v>200</v>
      </c>
      <c r="O7" s="99">
        <f t="shared" ref="O7:O12" si="3">F7+H7+K7+M7</f>
        <v>344.15625</v>
      </c>
      <c r="P7" s="99">
        <f t="shared" ref="P7:P12" si="4">J7+L7+N7</f>
        <v>774.41527109656215</v>
      </c>
      <c r="Q7" t="s">
        <v>184</v>
      </c>
    </row>
    <row r="8" spans="1:17" ht="30" customHeight="1" x14ac:dyDescent="0.25">
      <c r="A8" s="4">
        <v>3</v>
      </c>
      <c r="B8" s="104" t="s">
        <v>130</v>
      </c>
      <c r="C8" s="105" t="s">
        <v>129</v>
      </c>
      <c r="D8" s="105" t="s">
        <v>166</v>
      </c>
      <c r="E8" s="99">
        <v>24.605</v>
      </c>
      <c r="F8" s="99">
        <f t="shared" si="0"/>
        <v>6.1512500000000001</v>
      </c>
      <c r="G8" s="99">
        <f t="shared" si="1"/>
        <v>4.0927297284709603</v>
      </c>
      <c r="H8" s="110">
        <v>0</v>
      </c>
      <c r="I8" s="110">
        <f>H8/H7*I7</f>
        <v>0</v>
      </c>
      <c r="J8" s="99">
        <f t="shared" si="2"/>
        <v>4.0927297284709603</v>
      </c>
      <c r="K8" s="99">
        <v>63.75</v>
      </c>
      <c r="L8" s="99">
        <v>300</v>
      </c>
      <c r="M8" s="110">
        <v>0</v>
      </c>
      <c r="N8" s="99">
        <f>M8/M7*N7</f>
        <v>0</v>
      </c>
      <c r="O8" s="99">
        <f t="shared" si="3"/>
        <v>69.901250000000005</v>
      </c>
      <c r="P8" s="99">
        <f t="shared" si="4"/>
        <v>304.09272972847094</v>
      </c>
      <c r="Q8" t="s">
        <v>184</v>
      </c>
    </row>
    <row r="9" spans="1:17" ht="30" customHeight="1" x14ac:dyDescent="0.25">
      <c r="A9" s="4">
        <v>4</v>
      </c>
      <c r="B9" s="106" t="s">
        <v>116</v>
      </c>
      <c r="C9" s="107" t="s">
        <v>115</v>
      </c>
      <c r="D9" s="107" t="s">
        <v>166</v>
      </c>
      <c r="E9" s="102">
        <v>10</v>
      </c>
      <c r="F9" s="99">
        <f t="shared" si="0"/>
        <v>2.5</v>
      </c>
      <c r="G9" s="99">
        <f t="shared" si="1"/>
        <v>1.6633731877549121</v>
      </c>
      <c r="H9" s="102">
        <v>51</v>
      </c>
      <c r="I9" s="102">
        <f>H9/$H$7*$I$7</f>
        <v>330.31088082901556</v>
      </c>
      <c r="J9" s="99">
        <f t="shared" si="2"/>
        <v>331.97425401677049</v>
      </c>
      <c r="K9" s="102">
        <v>2.5499999999999998</v>
      </c>
      <c r="L9" s="99">
        <f t="shared" ref="L9:L12" si="5">K9/$K$8*$L$8</f>
        <v>11.999999999999998</v>
      </c>
      <c r="M9" s="102">
        <v>20</v>
      </c>
      <c r="N9" s="113">
        <f>M9/M7*N7</f>
        <v>20</v>
      </c>
      <c r="O9" s="99">
        <f t="shared" si="3"/>
        <v>76.05</v>
      </c>
      <c r="P9" s="99">
        <f t="shared" si="4"/>
        <v>363.97425401677049</v>
      </c>
      <c r="Q9" t="s">
        <v>184</v>
      </c>
    </row>
    <row r="10" spans="1:17" ht="30" customHeight="1" x14ac:dyDescent="0.25">
      <c r="A10" s="4">
        <v>5</v>
      </c>
      <c r="B10" s="106" t="s">
        <v>84</v>
      </c>
      <c r="C10" s="107" t="s">
        <v>81</v>
      </c>
      <c r="D10" s="107" t="s">
        <v>166</v>
      </c>
      <c r="E10" s="99">
        <v>751.48500000000001</v>
      </c>
      <c r="F10" s="99">
        <f t="shared" si="0"/>
        <v>187.87125</v>
      </c>
      <c r="G10" s="99">
        <v>125</v>
      </c>
      <c r="H10" s="110">
        <v>0</v>
      </c>
      <c r="I10" s="110">
        <f>H10/H7*I7</f>
        <v>0</v>
      </c>
      <c r="J10" s="99">
        <f t="shared" si="2"/>
        <v>125</v>
      </c>
      <c r="K10" s="99">
        <v>28.25</v>
      </c>
      <c r="L10" s="99">
        <f t="shared" si="5"/>
        <v>132.94117647058823</v>
      </c>
      <c r="M10" s="110">
        <v>30</v>
      </c>
      <c r="N10" s="99">
        <f>M10/M7*N7</f>
        <v>30</v>
      </c>
      <c r="O10" s="99">
        <f t="shared" si="3"/>
        <v>246.12125</v>
      </c>
      <c r="P10" s="99">
        <f t="shared" si="4"/>
        <v>287.94117647058823</v>
      </c>
      <c r="Q10" t="s">
        <v>187</v>
      </c>
    </row>
    <row r="11" spans="1:17" ht="30" customHeight="1" x14ac:dyDescent="0.25">
      <c r="A11" s="4">
        <v>6</v>
      </c>
      <c r="B11" s="108" t="s">
        <v>104</v>
      </c>
      <c r="C11" s="107" t="s">
        <v>103</v>
      </c>
      <c r="D11" s="107" t="s">
        <v>166</v>
      </c>
      <c r="E11" s="99">
        <v>0</v>
      </c>
      <c r="F11" s="99">
        <f t="shared" ref="F11" si="6">E11/4</f>
        <v>0</v>
      </c>
      <c r="G11" s="99">
        <f t="shared" ref="G11:G12" si="7">F11/$F$10*$G$10</f>
        <v>0</v>
      </c>
      <c r="H11" s="99">
        <v>0</v>
      </c>
      <c r="I11" s="99">
        <f>H11/H7*I7</f>
        <v>0</v>
      </c>
      <c r="J11" s="99">
        <f t="shared" si="2"/>
        <v>0</v>
      </c>
      <c r="K11" s="99">
        <v>0</v>
      </c>
      <c r="L11" s="99">
        <f t="shared" si="5"/>
        <v>0</v>
      </c>
      <c r="M11" s="99">
        <v>0</v>
      </c>
      <c r="N11" s="99">
        <f>M11/M7*N7</f>
        <v>0</v>
      </c>
      <c r="O11" s="99">
        <f t="shared" si="3"/>
        <v>0</v>
      </c>
      <c r="P11" s="99">
        <f t="shared" si="4"/>
        <v>0</v>
      </c>
      <c r="Q11" t="s">
        <v>186</v>
      </c>
    </row>
    <row r="12" spans="1:17" ht="30" customHeight="1" x14ac:dyDescent="0.25">
      <c r="A12" s="4">
        <v>7</v>
      </c>
      <c r="B12" s="106" t="s">
        <v>137</v>
      </c>
      <c r="C12" s="107" t="s">
        <v>138</v>
      </c>
      <c r="D12" s="107" t="s">
        <v>166</v>
      </c>
      <c r="E12" s="99">
        <v>10</v>
      </c>
      <c r="F12" s="99">
        <f t="shared" si="0"/>
        <v>2.5</v>
      </c>
      <c r="G12" s="99">
        <f t="shared" si="7"/>
        <v>1.6633731877549121</v>
      </c>
      <c r="H12" s="99">
        <v>0</v>
      </c>
      <c r="I12" s="99">
        <f>H12/H7/I7</f>
        <v>0</v>
      </c>
      <c r="J12" s="99">
        <f t="shared" si="2"/>
        <v>1.6633731877549121</v>
      </c>
      <c r="K12" s="110">
        <v>2.75</v>
      </c>
      <c r="L12" s="99">
        <f t="shared" si="5"/>
        <v>12.941176470588236</v>
      </c>
      <c r="M12" s="99">
        <v>0</v>
      </c>
      <c r="N12" s="110">
        <f>M12/M7*N7</f>
        <v>0</v>
      </c>
      <c r="O12" s="99">
        <f t="shared" si="3"/>
        <v>5.25</v>
      </c>
      <c r="P12" s="99">
        <f t="shared" si="4"/>
        <v>14.604549658343148</v>
      </c>
      <c r="Q12" t="s">
        <v>187</v>
      </c>
    </row>
    <row r="14" spans="1:17" ht="55.5" customHeight="1" x14ac:dyDescent="0.25">
      <c r="A14" s="136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7" ht="25.5" x14ac:dyDescent="0.25">
      <c r="A15" s="47" t="s">
        <v>58</v>
      </c>
      <c r="B15" s="14" t="s">
        <v>37</v>
      </c>
      <c r="C15" s="48" t="s">
        <v>57</v>
      </c>
      <c r="D15" s="9" t="s">
        <v>39</v>
      </c>
      <c r="E15" s="141" t="s">
        <v>40</v>
      </c>
      <c r="F15" s="141"/>
      <c r="G15" s="141"/>
      <c r="H15" s="141"/>
      <c r="I15" s="141"/>
      <c r="J15" s="14"/>
      <c r="K15" s="141" t="s">
        <v>41</v>
      </c>
      <c r="L15" s="141"/>
      <c r="M15" s="141" t="s">
        <v>42</v>
      </c>
      <c r="N15" s="141"/>
      <c r="O15" s="14"/>
      <c r="P15" s="13"/>
    </row>
    <row r="16" spans="1:17" ht="64.5" x14ac:dyDescent="0.25">
      <c r="A16" s="138" t="s">
        <v>22</v>
      </c>
      <c r="B16" s="138"/>
      <c r="C16" s="138"/>
      <c r="D16" s="138"/>
      <c r="E16" s="16" t="s">
        <v>44</v>
      </c>
      <c r="F16" s="16" t="s">
        <v>45</v>
      </c>
      <c r="G16" s="16" t="s">
        <v>46</v>
      </c>
      <c r="H16" s="16" t="s">
        <v>47</v>
      </c>
      <c r="I16" s="17" t="s">
        <v>48</v>
      </c>
      <c r="J16" s="18" t="s">
        <v>49</v>
      </c>
      <c r="K16" s="16" t="s">
        <v>44</v>
      </c>
      <c r="L16" s="19" t="s">
        <v>50</v>
      </c>
      <c r="M16" s="16" t="s">
        <v>51</v>
      </c>
      <c r="N16" s="16" t="s">
        <v>55</v>
      </c>
      <c r="O16" s="14" t="s">
        <v>43</v>
      </c>
      <c r="P16" s="14" t="s">
        <v>52</v>
      </c>
    </row>
    <row r="17" spans="1:17" ht="30" customHeight="1" x14ac:dyDescent="0.25">
      <c r="A17" s="4">
        <v>1</v>
      </c>
      <c r="B17" s="95" t="s">
        <v>78</v>
      </c>
      <c r="C17" s="96" t="s">
        <v>75</v>
      </c>
      <c r="D17" s="96" t="s">
        <v>165</v>
      </c>
      <c r="E17" s="97">
        <v>106.71</v>
      </c>
      <c r="F17" s="97">
        <f>E17/4</f>
        <v>26.677499999999998</v>
      </c>
      <c r="G17" s="97">
        <f t="shared" ref="G17:G19" si="8">F17*$G$20/$F$20</f>
        <v>57.272434521253757</v>
      </c>
      <c r="H17" s="100">
        <v>0</v>
      </c>
      <c r="I17" s="100">
        <f>H17*$I$28/$H$28</f>
        <v>0</v>
      </c>
      <c r="J17" s="100">
        <f>G17+I17</f>
        <v>57.272434521253757</v>
      </c>
      <c r="K17" s="97">
        <v>43.75</v>
      </c>
      <c r="L17" s="97">
        <f>K17*$L$25/$K$25</f>
        <v>115.9452296819788</v>
      </c>
      <c r="M17" s="100">
        <v>40</v>
      </c>
      <c r="N17" s="97">
        <f t="shared" ref="N17:N20" si="9">M17*$N$21/$M$21</f>
        <v>66.666666666666671</v>
      </c>
      <c r="O17" s="97">
        <f>F17+H17+K17+M17</f>
        <v>110.42749999999999</v>
      </c>
      <c r="P17" s="97">
        <f>J17+L17+N17</f>
        <v>239.88433086989926</v>
      </c>
      <c r="Q17" t="s">
        <v>184</v>
      </c>
    </row>
    <row r="18" spans="1:17" ht="30" customHeight="1" x14ac:dyDescent="0.25">
      <c r="A18" s="4">
        <v>2</v>
      </c>
      <c r="B18" s="64" t="s">
        <v>114</v>
      </c>
      <c r="C18" s="93" t="s">
        <v>113</v>
      </c>
      <c r="D18" s="92" t="s">
        <v>165</v>
      </c>
      <c r="E18" s="97">
        <v>62.95</v>
      </c>
      <c r="F18" s="97">
        <f>E18/4</f>
        <v>15.737500000000001</v>
      </c>
      <c r="G18" s="97">
        <f t="shared" si="8"/>
        <v>33.785959639330187</v>
      </c>
      <c r="H18" s="97">
        <v>75</v>
      </c>
      <c r="I18" s="100">
        <f t="shared" ref="I18:I32" si="10">H18*$I$28/$H$28</f>
        <v>244.77806788511748</v>
      </c>
      <c r="J18" s="100">
        <f t="shared" ref="J18:J32" si="11">G18+I18</f>
        <v>278.56402752444768</v>
      </c>
      <c r="K18" s="97">
        <v>31.95</v>
      </c>
      <c r="L18" s="97">
        <f t="shared" ref="L18:L32" si="12">K18*$L$25/$K$25</f>
        <v>84.673144876325082</v>
      </c>
      <c r="M18" s="97">
        <v>30</v>
      </c>
      <c r="N18" s="97">
        <f t="shared" si="9"/>
        <v>50</v>
      </c>
      <c r="O18" s="97">
        <f t="shared" ref="O18:O32" si="13">F18+H18+K18+M18</f>
        <v>152.6875</v>
      </c>
      <c r="P18" s="97">
        <f t="shared" ref="P18:P32" si="14">J18+L18+N18</f>
        <v>413.23717240077275</v>
      </c>
      <c r="Q18" t="s">
        <v>183</v>
      </c>
    </row>
    <row r="19" spans="1:17" ht="30" customHeight="1" x14ac:dyDescent="0.25">
      <c r="A19" s="4">
        <v>3</v>
      </c>
      <c r="B19" s="76" t="s">
        <v>161</v>
      </c>
      <c r="C19" s="92" t="s">
        <v>162</v>
      </c>
      <c r="D19" s="92" t="s">
        <v>165</v>
      </c>
      <c r="E19" s="97">
        <v>42.854999999999997</v>
      </c>
      <c r="F19" s="97">
        <f t="shared" ref="F19:F32" si="15">E19/4</f>
        <v>10.713749999999999</v>
      </c>
      <c r="G19" s="97">
        <f t="shared" si="8"/>
        <v>23.000751395448688</v>
      </c>
      <c r="H19" s="97">
        <v>0</v>
      </c>
      <c r="I19" s="100">
        <f t="shared" si="10"/>
        <v>0</v>
      </c>
      <c r="J19" s="100">
        <f t="shared" si="11"/>
        <v>23.000751395448688</v>
      </c>
      <c r="K19" s="97">
        <v>84.95</v>
      </c>
      <c r="L19" s="97">
        <f t="shared" si="12"/>
        <v>225.13250883392226</v>
      </c>
      <c r="M19" s="97">
        <v>40</v>
      </c>
      <c r="N19" s="97">
        <f t="shared" si="9"/>
        <v>66.666666666666671</v>
      </c>
      <c r="O19" s="97">
        <f t="shared" si="13"/>
        <v>135.66374999999999</v>
      </c>
      <c r="P19" s="97">
        <f t="shared" si="14"/>
        <v>314.79992689603762</v>
      </c>
      <c r="Q19" t="s">
        <v>183</v>
      </c>
    </row>
    <row r="20" spans="1:17" ht="30" customHeight="1" x14ac:dyDescent="0.25">
      <c r="A20" s="4">
        <v>4</v>
      </c>
      <c r="B20" s="76" t="s">
        <v>128</v>
      </c>
      <c r="C20" s="92" t="s">
        <v>127</v>
      </c>
      <c r="D20" s="92" t="s">
        <v>165</v>
      </c>
      <c r="E20" s="98">
        <v>232.9</v>
      </c>
      <c r="F20" s="97">
        <f t="shared" si="15"/>
        <v>58.225000000000001</v>
      </c>
      <c r="G20" s="98">
        <v>125</v>
      </c>
      <c r="H20" s="98">
        <v>90</v>
      </c>
      <c r="I20" s="100">
        <f t="shared" si="10"/>
        <v>293.73368146214096</v>
      </c>
      <c r="J20" s="100">
        <f t="shared" si="11"/>
        <v>418.73368146214096</v>
      </c>
      <c r="K20" s="98">
        <v>27.05</v>
      </c>
      <c r="L20" s="97">
        <f t="shared" si="12"/>
        <v>71.687279151943457</v>
      </c>
      <c r="M20" s="98">
        <v>40</v>
      </c>
      <c r="N20" s="97">
        <f t="shared" si="9"/>
        <v>66.666666666666671</v>
      </c>
      <c r="O20" s="97">
        <f t="shared" si="13"/>
        <v>215.27500000000001</v>
      </c>
      <c r="P20" s="97">
        <f t="shared" si="14"/>
        <v>557.08762728075112</v>
      </c>
      <c r="Q20" t="s">
        <v>179</v>
      </c>
    </row>
    <row r="21" spans="1:17" ht="30" customHeight="1" x14ac:dyDescent="0.25">
      <c r="A21" s="4">
        <v>5</v>
      </c>
      <c r="B21" s="76" t="s">
        <v>149</v>
      </c>
      <c r="C21" s="92" t="s">
        <v>150</v>
      </c>
      <c r="D21" s="92" t="s">
        <v>165</v>
      </c>
      <c r="E21" s="97">
        <v>0</v>
      </c>
      <c r="F21" s="97">
        <f t="shared" si="15"/>
        <v>0</v>
      </c>
      <c r="G21" s="97">
        <f>F21*$G$20/$F$20</f>
        <v>0</v>
      </c>
      <c r="H21" s="97">
        <v>0</v>
      </c>
      <c r="I21" s="100">
        <f t="shared" si="10"/>
        <v>0</v>
      </c>
      <c r="J21" s="100">
        <f t="shared" si="11"/>
        <v>0</v>
      </c>
      <c r="K21" s="97">
        <v>19.05</v>
      </c>
      <c r="L21" s="97">
        <f t="shared" si="12"/>
        <v>50.485865724381625</v>
      </c>
      <c r="M21" s="97">
        <v>120</v>
      </c>
      <c r="N21" s="97">
        <v>200</v>
      </c>
      <c r="O21" s="97">
        <f t="shared" si="13"/>
        <v>139.05000000000001</v>
      </c>
      <c r="P21" s="97">
        <f t="shared" si="14"/>
        <v>250.48586572438163</v>
      </c>
      <c r="Q21" t="s">
        <v>179</v>
      </c>
    </row>
    <row r="22" spans="1:17" ht="30" customHeight="1" x14ac:dyDescent="0.25">
      <c r="A22" s="4">
        <v>6</v>
      </c>
      <c r="B22" s="76" t="s">
        <v>157</v>
      </c>
      <c r="C22" s="92" t="s">
        <v>158</v>
      </c>
      <c r="D22" s="92" t="s">
        <v>165</v>
      </c>
      <c r="E22" s="97">
        <v>28.71</v>
      </c>
      <c r="F22" s="97">
        <f t="shared" si="15"/>
        <v>7.1775000000000002</v>
      </c>
      <c r="G22" s="97">
        <f t="shared" ref="G22:G32" si="16">F22*$G$20/$F$20</f>
        <v>15.408973808501502</v>
      </c>
      <c r="H22" s="97">
        <v>0</v>
      </c>
      <c r="I22" s="100">
        <f t="shared" si="10"/>
        <v>0</v>
      </c>
      <c r="J22" s="100">
        <f t="shared" si="11"/>
        <v>15.408973808501502</v>
      </c>
      <c r="K22" s="97">
        <v>1.5</v>
      </c>
      <c r="L22" s="97">
        <f t="shared" si="12"/>
        <v>3.9752650176678443</v>
      </c>
      <c r="M22" s="97">
        <v>20</v>
      </c>
      <c r="N22" s="97">
        <f>M22*$N$21/$M$21</f>
        <v>33.333333333333336</v>
      </c>
      <c r="O22" s="97">
        <f t="shared" si="13"/>
        <v>28.677500000000002</v>
      </c>
      <c r="P22" s="97">
        <f t="shared" si="14"/>
        <v>52.71757215950268</v>
      </c>
      <c r="Q22" t="s">
        <v>179</v>
      </c>
    </row>
    <row r="23" spans="1:17" ht="30" customHeight="1" x14ac:dyDescent="0.25">
      <c r="A23" s="4">
        <v>7</v>
      </c>
      <c r="B23" s="76" t="s">
        <v>80</v>
      </c>
      <c r="C23" s="92" t="s">
        <v>77</v>
      </c>
      <c r="D23" s="92" t="s">
        <v>165</v>
      </c>
      <c r="E23" s="97">
        <v>55.28</v>
      </c>
      <c r="F23" s="97">
        <f t="shared" si="15"/>
        <v>13.82</v>
      </c>
      <c r="G23" s="97">
        <f t="shared" si="16"/>
        <v>29.669386002576211</v>
      </c>
      <c r="H23" s="97">
        <v>32.549999999999997</v>
      </c>
      <c r="I23" s="100">
        <f t="shared" si="10"/>
        <v>106.23368146214096</v>
      </c>
      <c r="J23" s="100">
        <f t="shared" si="11"/>
        <v>135.90306746471717</v>
      </c>
      <c r="K23" s="97">
        <v>72.349999999999994</v>
      </c>
      <c r="L23" s="97">
        <f t="shared" si="12"/>
        <v>191.74028268551237</v>
      </c>
      <c r="M23" s="97">
        <v>40</v>
      </c>
      <c r="N23" s="97">
        <f t="shared" ref="N23:N32" si="17">M23*$N$21/$M$21</f>
        <v>66.666666666666671</v>
      </c>
      <c r="O23" s="97">
        <f t="shared" si="13"/>
        <v>158.72</v>
      </c>
      <c r="P23" s="97">
        <f t="shared" si="14"/>
        <v>394.31001681689622</v>
      </c>
      <c r="Q23" t="s">
        <v>179</v>
      </c>
    </row>
    <row r="24" spans="1:17" ht="30" customHeight="1" x14ac:dyDescent="0.25">
      <c r="A24" s="4">
        <v>8</v>
      </c>
      <c r="B24" s="76" t="s">
        <v>124</v>
      </c>
      <c r="C24" s="92" t="s">
        <v>123</v>
      </c>
      <c r="D24" s="92" t="s">
        <v>165</v>
      </c>
      <c r="E24" s="97">
        <v>126.05</v>
      </c>
      <c r="F24" s="97">
        <f t="shared" si="15"/>
        <v>31.512499999999999</v>
      </c>
      <c r="G24" s="97">
        <f t="shared" si="16"/>
        <v>67.652425933877197</v>
      </c>
      <c r="H24" s="97">
        <v>15</v>
      </c>
      <c r="I24" s="100">
        <f t="shared" si="10"/>
        <v>48.955613577023499</v>
      </c>
      <c r="J24" s="100">
        <f t="shared" si="11"/>
        <v>116.6080395109007</v>
      </c>
      <c r="K24" s="97">
        <v>52.2</v>
      </c>
      <c r="L24" s="97">
        <f t="shared" si="12"/>
        <v>138.33922261484099</v>
      </c>
      <c r="M24" s="97">
        <v>20</v>
      </c>
      <c r="N24" s="97">
        <f t="shared" si="17"/>
        <v>33.333333333333336</v>
      </c>
      <c r="O24" s="97">
        <f t="shared" si="13"/>
        <v>118.71250000000001</v>
      </c>
      <c r="P24" s="97">
        <f t="shared" si="14"/>
        <v>288.28059545907502</v>
      </c>
      <c r="Q24" t="s">
        <v>181</v>
      </c>
    </row>
    <row r="25" spans="1:17" ht="30" customHeight="1" x14ac:dyDescent="0.25">
      <c r="A25" s="4">
        <v>9</v>
      </c>
      <c r="B25" s="76" t="s">
        <v>98</v>
      </c>
      <c r="C25" s="92" t="s">
        <v>97</v>
      </c>
      <c r="D25" s="92" t="s">
        <v>165</v>
      </c>
      <c r="E25" s="97">
        <v>23.695</v>
      </c>
      <c r="F25" s="97">
        <f t="shared" si="15"/>
        <v>5.9237500000000001</v>
      </c>
      <c r="G25" s="97">
        <f t="shared" si="16"/>
        <v>12.717367969085444</v>
      </c>
      <c r="H25" s="97">
        <v>90.75</v>
      </c>
      <c r="I25" s="100">
        <f t="shared" si="10"/>
        <v>296.18146214099215</v>
      </c>
      <c r="J25" s="100">
        <f t="shared" si="11"/>
        <v>308.8988301100776</v>
      </c>
      <c r="K25" s="97">
        <v>113.2</v>
      </c>
      <c r="L25" s="100">
        <v>300</v>
      </c>
      <c r="M25" s="97">
        <v>60</v>
      </c>
      <c r="N25" s="97">
        <f t="shared" si="17"/>
        <v>100</v>
      </c>
      <c r="O25" s="97">
        <f t="shared" si="13"/>
        <v>269.87374999999997</v>
      </c>
      <c r="P25" s="97">
        <f t="shared" si="14"/>
        <v>708.8988301100776</v>
      </c>
      <c r="Q25" t="s">
        <v>181</v>
      </c>
    </row>
    <row r="26" spans="1:17" ht="30" customHeight="1" x14ac:dyDescent="0.25">
      <c r="A26" s="4">
        <v>10</v>
      </c>
      <c r="B26" s="94" t="s">
        <v>79</v>
      </c>
      <c r="C26" s="92" t="s">
        <v>76</v>
      </c>
      <c r="D26" s="92" t="s">
        <v>165</v>
      </c>
      <c r="E26" s="97">
        <v>22.5</v>
      </c>
      <c r="F26" s="97">
        <f t="shared" si="15"/>
        <v>5.625</v>
      </c>
      <c r="G26" s="97">
        <f t="shared" si="16"/>
        <v>12.075998282524688</v>
      </c>
      <c r="H26" s="97">
        <v>37.5</v>
      </c>
      <c r="I26" s="100">
        <f t="shared" si="10"/>
        <v>122.38903394255874</v>
      </c>
      <c r="J26" s="100">
        <f t="shared" si="11"/>
        <v>134.46503222508343</v>
      </c>
      <c r="K26" s="97">
        <v>25</v>
      </c>
      <c r="L26" s="97">
        <f t="shared" si="12"/>
        <v>66.254416961130744</v>
      </c>
      <c r="M26" s="97">
        <v>0</v>
      </c>
      <c r="N26" s="97">
        <f t="shared" si="17"/>
        <v>0</v>
      </c>
      <c r="O26" s="97">
        <f t="shared" si="13"/>
        <v>68.125</v>
      </c>
      <c r="P26" s="97">
        <f t="shared" si="14"/>
        <v>200.71944918621418</v>
      </c>
      <c r="Q26" t="s">
        <v>181</v>
      </c>
    </row>
    <row r="27" spans="1:17" ht="30" customHeight="1" x14ac:dyDescent="0.25">
      <c r="A27" s="4">
        <v>11</v>
      </c>
      <c r="B27" s="76" t="s">
        <v>155</v>
      </c>
      <c r="C27" s="92" t="s">
        <v>156</v>
      </c>
      <c r="D27" s="92" t="s">
        <v>165</v>
      </c>
      <c r="E27" s="97">
        <v>41.72</v>
      </c>
      <c r="F27" s="97">
        <f t="shared" si="15"/>
        <v>10.43</v>
      </c>
      <c r="G27" s="97">
        <f t="shared" si="16"/>
        <v>22.391584370974666</v>
      </c>
      <c r="H27" s="97">
        <v>0</v>
      </c>
      <c r="I27" s="100">
        <f t="shared" si="10"/>
        <v>0</v>
      </c>
      <c r="J27" s="100">
        <f t="shared" si="11"/>
        <v>22.391584370974666</v>
      </c>
      <c r="K27" s="97">
        <v>4.45</v>
      </c>
      <c r="L27" s="97">
        <f t="shared" si="12"/>
        <v>11.793286219081272</v>
      </c>
      <c r="M27" s="97">
        <v>30</v>
      </c>
      <c r="N27" s="97">
        <f t="shared" si="17"/>
        <v>50</v>
      </c>
      <c r="O27" s="97">
        <f t="shared" si="13"/>
        <v>44.879999999999995</v>
      </c>
      <c r="P27" s="97">
        <f t="shared" si="14"/>
        <v>84.184870590055937</v>
      </c>
      <c r="Q27" t="s">
        <v>181</v>
      </c>
    </row>
    <row r="28" spans="1:17" ht="30" customHeight="1" x14ac:dyDescent="0.25">
      <c r="A28" s="4">
        <v>12</v>
      </c>
      <c r="B28" s="76" t="s">
        <v>6</v>
      </c>
      <c r="C28" s="92" t="s">
        <v>7</v>
      </c>
      <c r="D28" s="92" t="s">
        <v>165</v>
      </c>
      <c r="E28" s="97">
        <v>10</v>
      </c>
      <c r="F28" s="97">
        <f t="shared" si="15"/>
        <v>2.5</v>
      </c>
      <c r="G28" s="97">
        <f t="shared" si="16"/>
        <v>5.3671103477887501</v>
      </c>
      <c r="H28" s="97">
        <v>114.9</v>
      </c>
      <c r="I28" s="97">
        <v>375</v>
      </c>
      <c r="J28" s="100">
        <f t="shared" si="11"/>
        <v>380.36711034778875</v>
      </c>
      <c r="K28" s="97">
        <v>50.9</v>
      </c>
      <c r="L28" s="97">
        <f t="shared" si="12"/>
        <v>134.89399293286218</v>
      </c>
      <c r="M28" s="97">
        <v>0</v>
      </c>
      <c r="N28" s="97">
        <f t="shared" si="17"/>
        <v>0</v>
      </c>
      <c r="O28" s="97">
        <f t="shared" si="13"/>
        <v>168.3</v>
      </c>
      <c r="P28" s="97">
        <f t="shared" si="14"/>
        <v>515.2611032806509</v>
      </c>
      <c r="Q28" t="s">
        <v>181</v>
      </c>
    </row>
    <row r="29" spans="1:17" ht="30" customHeight="1" x14ac:dyDescent="0.25">
      <c r="A29" s="4">
        <v>13</v>
      </c>
      <c r="B29" s="76" t="s">
        <v>118</v>
      </c>
      <c r="C29" s="92" t="s">
        <v>117</v>
      </c>
      <c r="D29" s="92" t="s">
        <v>165</v>
      </c>
      <c r="E29" s="98">
        <v>10.375</v>
      </c>
      <c r="F29" s="97">
        <f t="shared" si="15"/>
        <v>2.59375</v>
      </c>
      <c r="G29" s="97">
        <f t="shared" si="16"/>
        <v>5.5683769858308283</v>
      </c>
      <c r="H29" s="98">
        <v>65.400000000000006</v>
      </c>
      <c r="I29" s="100">
        <f t="shared" si="10"/>
        <v>213.44647519582247</v>
      </c>
      <c r="J29" s="100">
        <f t="shared" si="11"/>
        <v>219.01485218165331</v>
      </c>
      <c r="K29" s="98">
        <v>46.65</v>
      </c>
      <c r="L29" s="97">
        <f t="shared" si="12"/>
        <v>123.63074204946996</v>
      </c>
      <c r="M29" s="98">
        <v>40</v>
      </c>
      <c r="N29" s="97">
        <f t="shared" si="17"/>
        <v>66.666666666666671</v>
      </c>
      <c r="O29" s="97">
        <f t="shared" si="13"/>
        <v>154.64375000000001</v>
      </c>
      <c r="P29" s="97">
        <f t="shared" si="14"/>
        <v>409.31226089778994</v>
      </c>
      <c r="Q29" t="s">
        <v>180</v>
      </c>
    </row>
    <row r="30" spans="1:17" ht="30" customHeight="1" x14ac:dyDescent="0.25">
      <c r="A30" s="4">
        <v>14</v>
      </c>
      <c r="B30" s="76" t="s">
        <v>102</v>
      </c>
      <c r="C30" s="92" t="s">
        <v>101</v>
      </c>
      <c r="D30" s="92" t="s">
        <v>165</v>
      </c>
      <c r="E30" s="97">
        <v>14.29</v>
      </c>
      <c r="F30" s="97">
        <f t="shared" si="15"/>
        <v>3.5724999999999998</v>
      </c>
      <c r="G30" s="97">
        <f t="shared" si="16"/>
        <v>7.6696006869901243</v>
      </c>
      <c r="H30" s="97">
        <v>48.3</v>
      </c>
      <c r="I30" s="100">
        <f t="shared" si="10"/>
        <v>157.63707571801567</v>
      </c>
      <c r="J30" s="100">
        <f t="shared" si="11"/>
        <v>165.30667640500579</v>
      </c>
      <c r="K30" s="97">
        <v>43.55</v>
      </c>
      <c r="L30" s="97">
        <f t="shared" si="12"/>
        <v>115.41519434628975</v>
      </c>
      <c r="M30" s="97">
        <v>20</v>
      </c>
      <c r="N30" s="97">
        <f t="shared" si="17"/>
        <v>33.333333333333336</v>
      </c>
      <c r="O30" s="97">
        <f t="shared" si="13"/>
        <v>115.42249999999999</v>
      </c>
      <c r="P30" s="97">
        <f t="shared" si="14"/>
        <v>314.05520408462888</v>
      </c>
      <c r="Q30" t="s">
        <v>180</v>
      </c>
    </row>
    <row r="31" spans="1:17" ht="30" customHeight="1" x14ac:dyDescent="0.25">
      <c r="A31" s="4">
        <v>15</v>
      </c>
      <c r="B31" s="76" t="s">
        <v>168</v>
      </c>
      <c r="C31" s="92" t="s">
        <v>148</v>
      </c>
      <c r="D31" s="92" t="s">
        <v>165</v>
      </c>
      <c r="E31" s="97">
        <v>65.5</v>
      </c>
      <c r="F31" s="97">
        <f t="shared" si="15"/>
        <v>16.375</v>
      </c>
      <c r="G31" s="97">
        <f t="shared" si="16"/>
        <v>35.154572778016316</v>
      </c>
      <c r="H31" s="97">
        <v>0</v>
      </c>
      <c r="I31" s="100">
        <f t="shared" si="10"/>
        <v>0</v>
      </c>
      <c r="J31" s="100">
        <f t="shared" si="11"/>
        <v>35.154572778016316</v>
      </c>
      <c r="K31" s="97">
        <v>0</v>
      </c>
      <c r="L31" s="97">
        <f t="shared" si="12"/>
        <v>0</v>
      </c>
      <c r="M31" s="97">
        <v>0</v>
      </c>
      <c r="N31" s="97">
        <f t="shared" si="17"/>
        <v>0</v>
      </c>
      <c r="O31" s="97">
        <f t="shared" si="13"/>
        <v>16.375</v>
      </c>
      <c r="P31" s="97">
        <f t="shared" si="14"/>
        <v>35.154572778016316</v>
      </c>
      <c r="Q31" t="s">
        <v>179</v>
      </c>
    </row>
    <row r="32" spans="1:17" ht="30" customHeight="1" x14ac:dyDescent="0.25">
      <c r="A32" s="4">
        <v>16</v>
      </c>
      <c r="B32" s="76" t="s">
        <v>145</v>
      </c>
      <c r="C32" s="92" t="s">
        <v>146</v>
      </c>
      <c r="D32" s="92" t="s">
        <v>165</v>
      </c>
      <c r="E32" s="97">
        <v>103.24</v>
      </c>
      <c r="F32" s="97">
        <f t="shared" si="15"/>
        <v>25.81</v>
      </c>
      <c r="G32" s="97">
        <f t="shared" si="16"/>
        <v>55.41004723057106</v>
      </c>
      <c r="H32" s="97">
        <v>75</v>
      </c>
      <c r="I32" s="100">
        <f t="shared" si="10"/>
        <v>244.77806788511748</v>
      </c>
      <c r="J32" s="100">
        <f t="shared" si="11"/>
        <v>300.18811511568856</v>
      </c>
      <c r="K32" s="97">
        <v>33</v>
      </c>
      <c r="L32" s="97">
        <f t="shared" si="12"/>
        <v>87.455830388692576</v>
      </c>
      <c r="M32" s="97">
        <v>0</v>
      </c>
      <c r="N32" s="97">
        <f t="shared" si="17"/>
        <v>0</v>
      </c>
      <c r="O32" s="97">
        <f t="shared" si="13"/>
        <v>133.81</v>
      </c>
      <c r="P32" s="97">
        <f t="shared" si="14"/>
        <v>387.64394550438112</v>
      </c>
      <c r="Q32" t="s">
        <v>184</v>
      </c>
    </row>
  </sheetData>
  <sheetProtection algorithmName="SHA-512" hashValue="YvzHfPPj4UW9/J1XDKOjZUq0eK7bZM/Pw7qvX/EA8RTXLY+ckhckJlLK4+RUlhDYZSvVhb5qRSPjpqCHq2O8gg==" saltValue="fEsacUCYVPGhFYxoc/fiqA==" spinCount="100000" sheet="1" objects="1" scenarios="1"/>
  <mergeCells count="11">
    <mergeCell ref="A16:D16"/>
    <mergeCell ref="A1:O1"/>
    <mergeCell ref="E4:I4"/>
    <mergeCell ref="K4:L4"/>
    <mergeCell ref="K15:L15"/>
    <mergeCell ref="A3:O3"/>
    <mergeCell ref="M4:N4"/>
    <mergeCell ref="A5:D5"/>
    <mergeCell ref="M15:N15"/>
    <mergeCell ref="A14:O14"/>
    <mergeCell ref="E15:I15"/>
  </mergeCells>
  <phoneticPr fontId="11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2"/>
  <sheetViews>
    <sheetView topLeftCell="A16" workbookViewId="0">
      <selection activeCell="P21" sqref="P21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" style="11" customWidth="1"/>
    <col min="4" max="4" width="21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7" ht="15.75" x14ac:dyDescent="0.25">
      <c r="A1" s="135" t="s">
        <v>200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7" ht="38.25" customHeight="1" x14ac:dyDescent="0.25">
      <c r="A2" s="136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</row>
    <row r="3" spans="1:17" ht="38.25" x14ac:dyDescent="0.25">
      <c r="A3" s="2" t="s">
        <v>36</v>
      </c>
      <c r="B3" s="9" t="s">
        <v>37</v>
      </c>
      <c r="C3" s="38" t="s">
        <v>57</v>
      </c>
      <c r="D3" s="9" t="s">
        <v>39</v>
      </c>
      <c r="E3" s="141" t="s">
        <v>40</v>
      </c>
      <c r="F3" s="141"/>
      <c r="G3" s="141"/>
      <c r="H3" s="141"/>
      <c r="I3" s="141"/>
      <c r="J3" s="10"/>
      <c r="K3" s="141" t="s">
        <v>41</v>
      </c>
      <c r="L3" s="141"/>
      <c r="M3" s="137" t="s">
        <v>131</v>
      </c>
      <c r="N3" s="137"/>
      <c r="O3" s="10"/>
      <c r="P3" s="46"/>
    </row>
    <row r="4" spans="1:17" ht="64.5" x14ac:dyDescent="0.25">
      <c r="A4" s="138" t="s">
        <v>132</v>
      </c>
      <c r="B4" s="138"/>
      <c r="C4" s="138"/>
      <c r="D4" s="138"/>
      <c r="E4" s="16" t="s">
        <v>44</v>
      </c>
      <c r="F4" s="16" t="s">
        <v>45</v>
      </c>
      <c r="G4" s="16" t="s">
        <v>46</v>
      </c>
      <c r="H4" s="16" t="s">
        <v>47</v>
      </c>
      <c r="I4" s="17" t="s">
        <v>48</v>
      </c>
      <c r="J4" s="18" t="s">
        <v>49</v>
      </c>
      <c r="K4" s="16" t="s">
        <v>44</v>
      </c>
      <c r="L4" s="19" t="s">
        <v>50</v>
      </c>
      <c r="M4" s="16" t="s">
        <v>51</v>
      </c>
      <c r="N4" s="16" t="s">
        <v>55</v>
      </c>
      <c r="O4" s="14" t="s">
        <v>43</v>
      </c>
      <c r="P4" s="15" t="s">
        <v>52</v>
      </c>
    </row>
    <row r="5" spans="1:17" ht="15.75" x14ac:dyDescent="0.25">
      <c r="A5" s="4">
        <v>1</v>
      </c>
      <c r="B5" s="30" t="s">
        <v>90</v>
      </c>
      <c r="C5" s="21" t="s">
        <v>89</v>
      </c>
      <c r="D5" s="22" t="s">
        <v>133</v>
      </c>
      <c r="E5" s="20">
        <v>166.95</v>
      </c>
      <c r="F5" s="97">
        <f>E5/4</f>
        <v>41.737499999999997</v>
      </c>
      <c r="G5" s="20">
        <v>125</v>
      </c>
      <c r="H5" s="20">
        <v>8.6999999999999993</v>
      </c>
      <c r="I5" s="23">
        <v>375</v>
      </c>
      <c r="J5" s="23">
        <f>G5+I5</f>
        <v>500</v>
      </c>
      <c r="K5" s="20">
        <v>27.5</v>
      </c>
      <c r="L5" s="23">
        <v>300</v>
      </c>
      <c r="M5" s="20">
        <v>130</v>
      </c>
      <c r="N5" s="23">
        <v>200</v>
      </c>
      <c r="O5" s="23">
        <f>F5+H5+K5+M5</f>
        <v>207.9375</v>
      </c>
      <c r="P5" s="23">
        <f>J5+L5+N5</f>
        <v>1000</v>
      </c>
      <c r="Q5" t="s">
        <v>190</v>
      </c>
    </row>
    <row r="6" spans="1:17" x14ac:dyDescent="0.25">
      <c r="A6" s="6"/>
      <c r="B6" s="25"/>
      <c r="C6" s="25"/>
    </row>
    <row r="8" spans="1:17" ht="15.75" x14ac:dyDescent="0.2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</row>
    <row r="9" spans="1:17" ht="38.25" x14ac:dyDescent="0.25">
      <c r="A9" s="47" t="s">
        <v>58</v>
      </c>
      <c r="B9" s="14" t="s">
        <v>37</v>
      </c>
      <c r="C9" s="48" t="s">
        <v>57</v>
      </c>
      <c r="D9" s="9" t="s">
        <v>39</v>
      </c>
      <c r="E9" s="141" t="s">
        <v>40</v>
      </c>
      <c r="F9" s="141"/>
      <c r="G9" s="141"/>
      <c r="H9" s="141"/>
      <c r="I9" s="141"/>
      <c r="J9" s="14"/>
      <c r="K9" s="141" t="s">
        <v>41</v>
      </c>
      <c r="L9" s="141"/>
      <c r="M9" s="137" t="s">
        <v>131</v>
      </c>
      <c r="N9" s="137"/>
      <c r="O9" s="14"/>
      <c r="P9" s="13"/>
    </row>
    <row r="10" spans="1:17" ht="64.5" x14ac:dyDescent="0.25">
      <c r="A10" s="138" t="s">
        <v>139</v>
      </c>
      <c r="B10" s="138"/>
      <c r="C10" s="138"/>
      <c r="D10" s="138"/>
      <c r="E10" s="16" t="s">
        <v>44</v>
      </c>
      <c r="F10" s="16" t="s">
        <v>45</v>
      </c>
      <c r="G10" s="16" t="s">
        <v>46</v>
      </c>
      <c r="H10" s="16" t="s">
        <v>47</v>
      </c>
      <c r="I10" s="17" t="s">
        <v>48</v>
      </c>
      <c r="J10" s="18" t="s">
        <v>49</v>
      </c>
      <c r="K10" s="16" t="s">
        <v>44</v>
      </c>
      <c r="L10" s="19" t="s">
        <v>50</v>
      </c>
      <c r="M10" s="16" t="s">
        <v>51</v>
      </c>
      <c r="N10" s="19" t="s">
        <v>189</v>
      </c>
      <c r="O10" s="14" t="s">
        <v>43</v>
      </c>
      <c r="P10" s="14" t="s">
        <v>52</v>
      </c>
    </row>
    <row r="11" spans="1:17" ht="30" customHeight="1" x14ac:dyDescent="0.25">
      <c r="A11" s="4">
        <v>1</v>
      </c>
      <c r="B11" s="30" t="s">
        <v>140</v>
      </c>
      <c r="C11" s="21" t="s">
        <v>141</v>
      </c>
      <c r="D11" s="22" t="s">
        <v>142</v>
      </c>
      <c r="E11" s="97">
        <v>302.5</v>
      </c>
      <c r="F11" s="97">
        <f>E11/4</f>
        <v>75.625</v>
      </c>
      <c r="G11" s="97">
        <f>F11*$G$31/$F$31</f>
        <v>101.3739946380697</v>
      </c>
      <c r="H11" s="97">
        <v>0</v>
      </c>
      <c r="I11" s="97">
        <f>H11*$I$27/$H$27</f>
        <v>0</v>
      </c>
      <c r="J11" s="97">
        <f>G11+I11</f>
        <v>101.3739946380697</v>
      </c>
      <c r="K11" s="97">
        <v>36.15</v>
      </c>
      <c r="L11" s="100">
        <f>K11*L12/K12</f>
        <v>69.92263056092844</v>
      </c>
      <c r="M11" s="97">
        <v>140</v>
      </c>
      <c r="N11" s="97">
        <v>200</v>
      </c>
      <c r="O11" s="97">
        <f>F11+H11+K11+M11</f>
        <v>251.77500000000001</v>
      </c>
      <c r="P11" s="97">
        <f>J11+L11+N11</f>
        <v>371.29662519899813</v>
      </c>
      <c r="Q11" t="s">
        <v>181</v>
      </c>
    </row>
    <row r="12" spans="1:17" ht="30" customHeight="1" x14ac:dyDescent="0.25">
      <c r="A12" s="4">
        <v>2</v>
      </c>
      <c r="B12" s="30" t="s">
        <v>143</v>
      </c>
      <c r="C12" s="21" t="s">
        <v>144</v>
      </c>
      <c r="D12" s="22" t="s">
        <v>142</v>
      </c>
      <c r="E12" s="97">
        <v>157.83000000000001</v>
      </c>
      <c r="F12" s="97">
        <f t="shared" ref="F12:F31" si="0">E12/4</f>
        <v>39.457500000000003</v>
      </c>
      <c r="G12" s="97">
        <f t="shared" ref="G12:G30" si="1">F12*$G$31/$F$31</f>
        <v>52.892091152815013</v>
      </c>
      <c r="H12" s="97">
        <v>0</v>
      </c>
      <c r="I12" s="97">
        <f t="shared" ref="I12:I26" si="2">H12*$I$27/$H$27</f>
        <v>0</v>
      </c>
      <c r="J12" s="97">
        <f t="shared" ref="J12:J31" si="3">G12+I12</f>
        <v>52.892091152815013</v>
      </c>
      <c r="K12" s="97">
        <v>155.1</v>
      </c>
      <c r="L12" s="97">
        <v>300</v>
      </c>
      <c r="M12" s="97">
        <v>140</v>
      </c>
      <c r="N12" s="97">
        <v>200</v>
      </c>
      <c r="O12" s="97">
        <f t="shared" ref="O12:O31" si="4">F12+H12+K12+M12</f>
        <v>334.5575</v>
      </c>
      <c r="P12" s="99">
        <f t="shared" ref="P12:P31" si="5">J12+L12+N12</f>
        <v>552.89209115281506</v>
      </c>
      <c r="Q12" t="s">
        <v>180</v>
      </c>
    </row>
    <row r="13" spans="1:17" ht="30" customHeight="1" x14ac:dyDescent="0.25">
      <c r="A13" s="4">
        <v>3</v>
      </c>
      <c r="B13" s="30" t="s">
        <v>134</v>
      </c>
      <c r="C13" s="22" t="s">
        <v>135</v>
      </c>
      <c r="D13" s="22" t="s">
        <v>142</v>
      </c>
      <c r="E13" s="97">
        <v>369.47500000000002</v>
      </c>
      <c r="F13" s="97">
        <f t="shared" si="0"/>
        <v>92.368750000000006</v>
      </c>
      <c r="G13" s="97">
        <f t="shared" si="1"/>
        <v>123.81869973190348</v>
      </c>
      <c r="H13" s="97">
        <v>0</v>
      </c>
      <c r="I13" s="97">
        <f t="shared" si="2"/>
        <v>0</v>
      </c>
      <c r="J13" s="97">
        <f t="shared" si="3"/>
        <v>123.81869973190348</v>
      </c>
      <c r="K13" s="97">
        <v>0</v>
      </c>
      <c r="L13" s="97">
        <f>K13*$L$12/$K$12</f>
        <v>0</v>
      </c>
      <c r="M13" s="97">
        <v>0</v>
      </c>
      <c r="N13" s="97">
        <f>M13*$N$12/$M$12</f>
        <v>0</v>
      </c>
      <c r="O13" s="97">
        <f t="shared" si="4"/>
        <v>92.368750000000006</v>
      </c>
      <c r="P13" s="99">
        <f t="shared" si="5"/>
        <v>123.81869973190348</v>
      </c>
      <c r="Q13" t="s">
        <v>179</v>
      </c>
    </row>
    <row r="14" spans="1:17" ht="30" customHeight="1" x14ac:dyDescent="0.25">
      <c r="A14" s="4">
        <v>4</v>
      </c>
      <c r="B14" s="30" t="s">
        <v>145</v>
      </c>
      <c r="C14" s="21" t="s">
        <v>146</v>
      </c>
      <c r="D14" s="22" t="s">
        <v>142</v>
      </c>
      <c r="E14" s="97">
        <v>103.24</v>
      </c>
      <c r="F14" s="97">
        <f t="shared" si="0"/>
        <v>25.81</v>
      </c>
      <c r="G14" s="97">
        <f t="shared" si="1"/>
        <v>34.597855227882036</v>
      </c>
      <c r="H14" s="97">
        <v>75</v>
      </c>
      <c r="I14" s="97">
        <f t="shared" si="2"/>
        <v>244.77806788511748</v>
      </c>
      <c r="J14" s="97">
        <f t="shared" si="3"/>
        <v>279.37592311299954</v>
      </c>
      <c r="K14" s="97">
        <v>33</v>
      </c>
      <c r="L14" s="97">
        <f t="shared" ref="L14:L31" si="6">K14*$L$12/$K$12</f>
        <v>63.829787234042556</v>
      </c>
      <c r="M14" s="97">
        <v>0</v>
      </c>
      <c r="N14" s="97">
        <f t="shared" ref="N14:N31" si="7">M14*$N$12/$M$12</f>
        <v>0</v>
      </c>
      <c r="O14" s="97">
        <f t="shared" si="4"/>
        <v>133.81</v>
      </c>
      <c r="P14" s="99">
        <f t="shared" si="5"/>
        <v>343.2057103470421</v>
      </c>
      <c r="Q14" t="s">
        <v>183</v>
      </c>
    </row>
    <row r="15" spans="1:17" ht="30" customHeight="1" x14ac:dyDescent="0.25">
      <c r="A15" s="4">
        <v>5</v>
      </c>
      <c r="B15" s="30" t="s">
        <v>147</v>
      </c>
      <c r="C15" s="21" t="s">
        <v>148</v>
      </c>
      <c r="D15" s="22" t="s">
        <v>142</v>
      </c>
      <c r="E15" s="97">
        <v>65.5</v>
      </c>
      <c r="F15" s="97">
        <f t="shared" si="0"/>
        <v>16.375</v>
      </c>
      <c r="G15" s="97">
        <f t="shared" si="1"/>
        <v>21.950402144772116</v>
      </c>
      <c r="H15" s="97">
        <v>0</v>
      </c>
      <c r="I15" s="97">
        <f t="shared" si="2"/>
        <v>0</v>
      </c>
      <c r="J15" s="97">
        <f t="shared" si="3"/>
        <v>21.950402144772116</v>
      </c>
      <c r="K15" s="97">
        <v>0</v>
      </c>
      <c r="L15" s="97">
        <f t="shared" si="6"/>
        <v>0</v>
      </c>
      <c r="M15" s="97">
        <v>0</v>
      </c>
      <c r="N15" s="97">
        <f t="shared" si="7"/>
        <v>0</v>
      </c>
      <c r="O15" s="97">
        <f t="shared" si="4"/>
        <v>16.375</v>
      </c>
      <c r="P15" s="99">
        <f t="shared" si="5"/>
        <v>21.950402144772116</v>
      </c>
      <c r="Q15" t="s">
        <v>183</v>
      </c>
    </row>
    <row r="16" spans="1:17" ht="30" customHeight="1" x14ac:dyDescent="0.25">
      <c r="A16" s="4">
        <v>6</v>
      </c>
      <c r="B16" s="30" t="s">
        <v>128</v>
      </c>
      <c r="C16" s="21" t="s">
        <v>127</v>
      </c>
      <c r="D16" s="22" t="s">
        <v>142</v>
      </c>
      <c r="E16" s="97">
        <v>232.9</v>
      </c>
      <c r="F16" s="97">
        <f t="shared" si="0"/>
        <v>58.225000000000001</v>
      </c>
      <c r="G16" s="97">
        <f t="shared" si="1"/>
        <v>78.049597855227887</v>
      </c>
      <c r="H16" s="97">
        <v>90</v>
      </c>
      <c r="I16" s="97">
        <f t="shared" si="2"/>
        <v>293.73368146214096</v>
      </c>
      <c r="J16" s="97">
        <f t="shared" si="3"/>
        <v>371.78327931736885</v>
      </c>
      <c r="K16" s="97">
        <v>27.05</v>
      </c>
      <c r="L16" s="97">
        <f t="shared" si="6"/>
        <v>52.321083172147006</v>
      </c>
      <c r="M16" s="97">
        <v>40</v>
      </c>
      <c r="N16" s="97">
        <f t="shared" si="7"/>
        <v>57.142857142857146</v>
      </c>
      <c r="O16" s="97">
        <f t="shared" si="4"/>
        <v>215.27500000000001</v>
      </c>
      <c r="P16" s="99">
        <f t="shared" si="5"/>
        <v>481.247219632373</v>
      </c>
      <c r="Q16" t="s">
        <v>183</v>
      </c>
    </row>
    <row r="17" spans="1:17" ht="30" customHeight="1" x14ac:dyDescent="0.25">
      <c r="A17" s="4">
        <v>7</v>
      </c>
      <c r="B17" s="30" t="s">
        <v>74</v>
      </c>
      <c r="C17" s="21" t="s">
        <v>73</v>
      </c>
      <c r="D17" s="22" t="s">
        <v>142</v>
      </c>
      <c r="E17" s="97">
        <v>104.825</v>
      </c>
      <c r="F17" s="97">
        <f t="shared" si="0"/>
        <v>26.206250000000001</v>
      </c>
      <c r="G17" s="97">
        <f t="shared" si="1"/>
        <v>35.129021447721179</v>
      </c>
      <c r="H17" s="97">
        <v>0</v>
      </c>
      <c r="I17" s="97">
        <f t="shared" si="2"/>
        <v>0</v>
      </c>
      <c r="J17" s="97">
        <f t="shared" si="3"/>
        <v>35.129021447721179</v>
      </c>
      <c r="K17" s="97">
        <v>45.9</v>
      </c>
      <c r="L17" s="97">
        <f t="shared" si="6"/>
        <v>88.781431334622823</v>
      </c>
      <c r="M17" s="97">
        <v>20</v>
      </c>
      <c r="N17" s="97">
        <f t="shared" si="7"/>
        <v>28.571428571428573</v>
      </c>
      <c r="O17" s="97">
        <f t="shared" si="4"/>
        <v>92.106250000000003</v>
      </c>
      <c r="P17" s="97">
        <f t="shared" si="5"/>
        <v>152.48188135377259</v>
      </c>
      <c r="Q17" t="s">
        <v>180</v>
      </c>
    </row>
    <row r="18" spans="1:17" ht="30" customHeight="1" x14ac:dyDescent="0.25">
      <c r="A18" s="4">
        <v>8</v>
      </c>
      <c r="B18" s="30" t="s">
        <v>114</v>
      </c>
      <c r="C18" s="21" t="s">
        <v>113</v>
      </c>
      <c r="D18" s="22" t="s">
        <v>142</v>
      </c>
      <c r="E18" s="97">
        <v>62.95</v>
      </c>
      <c r="F18" s="97">
        <f t="shared" si="0"/>
        <v>15.737500000000001</v>
      </c>
      <c r="G18" s="97">
        <f t="shared" si="1"/>
        <v>21.095844504021446</v>
      </c>
      <c r="H18" s="97">
        <v>75</v>
      </c>
      <c r="I18" s="97">
        <f t="shared" si="2"/>
        <v>244.77806788511748</v>
      </c>
      <c r="J18" s="97">
        <f t="shared" si="3"/>
        <v>265.87391238913892</v>
      </c>
      <c r="K18" s="97">
        <v>31.95</v>
      </c>
      <c r="L18" s="97">
        <f t="shared" si="6"/>
        <v>61.79883945841393</v>
      </c>
      <c r="M18" s="97">
        <v>30</v>
      </c>
      <c r="N18" s="97">
        <f t="shared" si="7"/>
        <v>42.857142857142854</v>
      </c>
      <c r="O18" s="97">
        <f t="shared" si="4"/>
        <v>152.6875</v>
      </c>
      <c r="P18" s="97">
        <f t="shared" si="5"/>
        <v>370.52989470469566</v>
      </c>
      <c r="Q18" t="s">
        <v>182</v>
      </c>
    </row>
    <row r="19" spans="1:17" ht="30" customHeight="1" x14ac:dyDescent="0.25">
      <c r="A19" s="4">
        <v>9</v>
      </c>
      <c r="B19" s="30" t="s">
        <v>149</v>
      </c>
      <c r="C19" s="21" t="s">
        <v>150</v>
      </c>
      <c r="D19" s="22" t="s">
        <v>142</v>
      </c>
      <c r="E19" s="97">
        <v>0</v>
      </c>
      <c r="F19" s="97">
        <f t="shared" si="0"/>
        <v>0</v>
      </c>
      <c r="G19" s="97">
        <f t="shared" si="1"/>
        <v>0</v>
      </c>
      <c r="H19" s="97">
        <v>52.65</v>
      </c>
      <c r="I19" s="97">
        <f t="shared" si="2"/>
        <v>171.83420365535247</v>
      </c>
      <c r="J19" s="97">
        <f t="shared" si="3"/>
        <v>171.83420365535247</v>
      </c>
      <c r="K19" s="97">
        <v>19.05</v>
      </c>
      <c r="L19" s="97">
        <f t="shared" si="6"/>
        <v>36.847195357833655</v>
      </c>
      <c r="M19" s="97">
        <v>120</v>
      </c>
      <c r="N19" s="97">
        <f t="shared" si="7"/>
        <v>171.42857142857142</v>
      </c>
      <c r="O19" s="97">
        <f t="shared" si="4"/>
        <v>191.7</v>
      </c>
      <c r="P19" s="97">
        <f t="shared" si="5"/>
        <v>380.10997044175758</v>
      </c>
      <c r="Q19" t="s">
        <v>180</v>
      </c>
    </row>
    <row r="20" spans="1:17" ht="30" customHeight="1" x14ac:dyDescent="0.25">
      <c r="A20" s="4">
        <v>10</v>
      </c>
      <c r="B20" s="30" t="s">
        <v>151</v>
      </c>
      <c r="C20" s="21" t="s">
        <v>152</v>
      </c>
      <c r="D20" s="22" t="s">
        <v>142</v>
      </c>
      <c r="E20" s="97">
        <v>44.875</v>
      </c>
      <c r="F20" s="97">
        <f t="shared" si="0"/>
        <v>11.21875</v>
      </c>
      <c r="G20" s="97">
        <f t="shared" si="1"/>
        <v>15.038538873994638</v>
      </c>
      <c r="H20" s="97">
        <v>7.5</v>
      </c>
      <c r="I20" s="97">
        <f t="shared" si="2"/>
        <v>24.477806788511749</v>
      </c>
      <c r="J20" s="97">
        <f t="shared" si="3"/>
        <v>39.516345662506389</v>
      </c>
      <c r="K20" s="97">
        <v>30.75</v>
      </c>
      <c r="L20" s="97">
        <f t="shared" si="6"/>
        <v>59.477756286266924</v>
      </c>
      <c r="M20" s="97">
        <v>20</v>
      </c>
      <c r="N20" s="97">
        <f t="shared" si="7"/>
        <v>28.571428571428573</v>
      </c>
      <c r="O20" s="97">
        <f t="shared" si="4"/>
        <v>69.46875</v>
      </c>
      <c r="P20" s="97">
        <f t="shared" si="5"/>
        <v>127.56553052020188</v>
      </c>
      <c r="Q20" t="s">
        <v>179</v>
      </c>
    </row>
    <row r="21" spans="1:17" ht="30" customHeight="1" x14ac:dyDescent="0.25">
      <c r="A21" s="4">
        <v>11</v>
      </c>
      <c r="B21" s="30" t="s">
        <v>98</v>
      </c>
      <c r="C21" s="21" t="s">
        <v>97</v>
      </c>
      <c r="D21" s="22" t="s">
        <v>142</v>
      </c>
      <c r="E21" s="97">
        <v>23.695</v>
      </c>
      <c r="F21" s="97">
        <f t="shared" si="0"/>
        <v>5.9237500000000001</v>
      </c>
      <c r="G21" s="97">
        <f t="shared" si="1"/>
        <v>7.9406836461126007</v>
      </c>
      <c r="H21" s="97">
        <v>90.75</v>
      </c>
      <c r="I21" s="97">
        <f t="shared" si="2"/>
        <v>296.18146214099215</v>
      </c>
      <c r="J21" s="97">
        <f t="shared" si="3"/>
        <v>304.12214578710473</v>
      </c>
      <c r="K21" s="97">
        <v>113.2</v>
      </c>
      <c r="L21" s="97">
        <f t="shared" si="6"/>
        <v>218.95551257253385</v>
      </c>
      <c r="M21" s="97">
        <v>60</v>
      </c>
      <c r="N21" s="97">
        <f t="shared" si="7"/>
        <v>85.714285714285708</v>
      </c>
      <c r="O21" s="97">
        <f t="shared" si="4"/>
        <v>269.87374999999997</v>
      </c>
      <c r="P21" s="99">
        <f t="shared" si="5"/>
        <v>608.79194407392424</v>
      </c>
      <c r="Q21" t="s">
        <v>180</v>
      </c>
    </row>
    <row r="22" spans="1:17" ht="30" customHeight="1" x14ac:dyDescent="0.25">
      <c r="A22" s="4">
        <v>12</v>
      </c>
      <c r="B22" s="30" t="s">
        <v>100</v>
      </c>
      <c r="C22" s="21" t="s">
        <v>99</v>
      </c>
      <c r="D22" s="22" t="s">
        <v>142</v>
      </c>
      <c r="E22" s="97">
        <v>81</v>
      </c>
      <c r="F22" s="97">
        <f t="shared" si="0"/>
        <v>20.25</v>
      </c>
      <c r="G22" s="97">
        <f t="shared" si="1"/>
        <v>27.144772117962468</v>
      </c>
      <c r="H22" s="97">
        <v>0</v>
      </c>
      <c r="I22" s="97">
        <f t="shared" si="2"/>
        <v>0</v>
      </c>
      <c r="J22" s="97">
        <f t="shared" si="3"/>
        <v>27.144772117962468</v>
      </c>
      <c r="K22" s="97">
        <v>44.5</v>
      </c>
      <c r="L22" s="97">
        <f t="shared" si="6"/>
        <v>86.073500967117994</v>
      </c>
      <c r="M22" s="97">
        <v>0</v>
      </c>
      <c r="N22" s="97">
        <f t="shared" si="7"/>
        <v>0</v>
      </c>
      <c r="O22" s="97">
        <f t="shared" si="4"/>
        <v>64.75</v>
      </c>
      <c r="P22" s="97">
        <f t="shared" si="5"/>
        <v>113.21827308508045</v>
      </c>
      <c r="Q22" t="s">
        <v>181</v>
      </c>
    </row>
    <row r="23" spans="1:17" ht="30" customHeight="1" x14ac:dyDescent="0.25">
      <c r="A23" s="4">
        <v>13</v>
      </c>
      <c r="B23" s="30" t="s">
        <v>79</v>
      </c>
      <c r="C23" s="21" t="s">
        <v>76</v>
      </c>
      <c r="D23" s="22" t="s">
        <v>142</v>
      </c>
      <c r="E23" s="97">
        <v>22.5</v>
      </c>
      <c r="F23" s="97">
        <f t="shared" si="0"/>
        <v>5.625</v>
      </c>
      <c r="G23" s="97">
        <f t="shared" si="1"/>
        <v>7.5402144772117961</v>
      </c>
      <c r="H23" s="97">
        <v>37.5</v>
      </c>
      <c r="I23" s="97">
        <f t="shared" si="2"/>
        <v>122.38903394255874</v>
      </c>
      <c r="J23" s="97">
        <f t="shared" si="3"/>
        <v>129.92924841977054</v>
      </c>
      <c r="K23" s="97">
        <v>25</v>
      </c>
      <c r="L23" s="97">
        <f t="shared" si="6"/>
        <v>48.355899419729212</v>
      </c>
      <c r="M23" s="97">
        <v>0</v>
      </c>
      <c r="N23" s="97">
        <f t="shared" si="7"/>
        <v>0</v>
      </c>
      <c r="O23" s="97">
        <f t="shared" si="4"/>
        <v>68.125</v>
      </c>
      <c r="P23" s="97">
        <f t="shared" si="5"/>
        <v>178.28514783949976</v>
      </c>
      <c r="Q23" t="s">
        <v>180</v>
      </c>
    </row>
    <row r="24" spans="1:17" ht="30" customHeight="1" x14ac:dyDescent="0.25">
      <c r="A24" s="4">
        <v>14</v>
      </c>
      <c r="B24" s="30" t="s">
        <v>153</v>
      </c>
      <c r="C24" s="21" t="s">
        <v>154</v>
      </c>
      <c r="D24" s="22" t="s">
        <v>142</v>
      </c>
      <c r="E24" s="97">
        <v>25.574999999999999</v>
      </c>
      <c r="F24" s="97">
        <f t="shared" si="0"/>
        <v>6.3937499999999998</v>
      </c>
      <c r="G24" s="97">
        <f t="shared" si="1"/>
        <v>8.5707104557640754</v>
      </c>
      <c r="H24" s="97">
        <v>0</v>
      </c>
      <c r="I24" s="97">
        <f t="shared" si="2"/>
        <v>0</v>
      </c>
      <c r="J24" s="97">
        <f t="shared" si="3"/>
        <v>8.5707104557640754</v>
      </c>
      <c r="K24" s="97">
        <v>163.69999999999999</v>
      </c>
      <c r="L24" s="97">
        <f t="shared" si="6"/>
        <v>316.63442940038686</v>
      </c>
      <c r="M24" s="97">
        <v>50</v>
      </c>
      <c r="N24" s="97">
        <f t="shared" si="7"/>
        <v>71.428571428571431</v>
      </c>
      <c r="O24" s="97">
        <f t="shared" si="4"/>
        <v>220.09375</v>
      </c>
      <c r="P24" s="97">
        <f t="shared" si="5"/>
        <v>396.63371128472238</v>
      </c>
      <c r="Q24" t="s">
        <v>181</v>
      </c>
    </row>
    <row r="25" spans="1:17" ht="30" customHeight="1" x14ac:dyDescent="0.25">
      <c r="A25" s="4">
        <v>15</v>
      </c>
      <c r="B25" s="30" t="s">
        <v>155</v>
      </c>
      <c r="C25" s="21" t="s">
        <v>156</v>
      </c>
      <c r="D25" s="22" t="s">
        <v>142</v>
      </c>
      <c r="E25" s="97">
        <v>41.72</v>
      </c>
      <c r="F25" s="97">
        <f t="shared" si="0"/>
        <v>10.43</v>
      </c>
      <c r="G25" s="97">
        <f t="shared" si="1"/>
        <v>13.981233243967829</v>
      </c>
      <c r="H25" s="97">
        <v>0</v>
      </c>
      <c r="I25" s="97">
        <f t="shared" si="2"/>
        <v>0</v>
      </c>
      <c r="J25" s="97">
        <f t="shared" si="3"/>
        <v>13.981233243967829</v>
      </c>
      <c r="K25" s="97">
        <v>4.45</v>
      </c>
      <c r="L25" s="97">
        <f t="shared" si="6"/>
        <v>8.6073500967117997</v>
      </c>
      <c r="M25" s="97">
        <v>30</v>
      </c>
      <c r="N25" s="97">
        <f t="shared" si="7"/>
        <v>42.857142857142854</v>
      </c>
      <c r="O25" s="97">
        <f t="shared" si="4"/>
        <v>44.879999999999995</v>
      </c>
      <c r="P25" s="97">
        <f t="shared" si="5"/>
        <v>65.445726197822481</v>
      </c>
      <c r="Q25" t="s">
        <v>179</v>
      </c>
    </row>
    <row r="26" spans="1:17" ht="30" customHeight="1" x14ac:dyDescent="0.25">
      <c r="A26" s="4">
        <v>16</v>
      </c>
      <c r="B26" s="30" t="s">
        <v>157</v>
      </c>
      <c r="C26" s="21" t="s">
        <v>158</v>
      </c>
      <c r="D26" s="22" t="s">
        <v>142</v>
      </c>
      <c r="E26" s="97">
        <v>28.71</v>
      </c>
      <c r="F26" s="97">
        <f t="shared" si="0"/>
        <v>7.1775000000000002</v>
      </c>
      <c r="G26" s="97">
        <f t="shared" si="1"/>
        <v>9.6213136729222519</v>
      </c>
      <c r="H26" s="97">
        <v>0</v>
      </c>
      <c r="I26" s="97">
        <f t="shared" si="2"/>
        <v>0</v>
      </c>
      <c r="J26" s="97">
        <f t="shared" si="3"/>
        <v>9.6213136729222519</v>
      </c>
      <c r="K26" s="97">
        <v>1.5</v>
      </c>
      <c r="L26" s="97">
        <f t="shared" si="6"/>
        <v>2.9013539651837523</v>
      </c>
      <c r="M26" s="97">
        <v>20</v>
      </c>
      <c r="N26" s="97">
        <f t="shared" si="7"/>
        <v>28.571428571428573</v>
      </c>
      <c r="O26" s="97">
        <f t="shared" si="4"/>
        <v>28.677500000000002</v>
      </c>
      <c r="P26" s="97">
        <f t="shared" si="5"/>
        <v>41.094096209534577</v>
      </c>
      <c r="Q26" t="s">
        <v>181</v>
      </c>
    </row>
    <row r="27" spans="1:17" ht="30" customHeight="1" x14ac:dyDescent="0.25">
      <c r="A27" s="4">
        <v>17</v>
      </c>
      <c r="B27" s="75" t="s">
        <v>6</v>
      </c>
      <c r="C27" s="21" t="s">
        <v>7</v>
      </c>
      <c r="D27" s="22" t="s">
        <v>142</v>
      </c>
      <c r="E27" s="97">
        <v>10</v>
      </c>
      <c r="F27" s="97">
        <f t="shared" si="0"/>
        <v>2.5</v>
      </c>
      <c r="G27" s="97">
        <f t="shared" si="1"/>
        <v>3.3512064343163539</v>
      </c>
      <c r="H27" s="97">
        <v>114.9</v>
      </c>
      <c r="I27" s="97">
        <v>375</v>
      </c>
      <c r="J27" s="97">
        <f t="shared" si="3"/>
        <v>378.35120643431634</v>
      </c>
      <c r="K27" s="97">
        <v>50.9</v>
      </c>
      <c r="L27" s="97">
        <f t="shared" si="6"/>
        <v>98.452611218568663</v>
      </c>
      <c r="M27" s="97">
        <v>0</v>
      </c>
      <c r="N27" s="97">
        <f t="shared" si="7"/>
        <v>0</v>
      </c>
      <c r="O27" s="97">
        <f t="shared" si="4"/>
        <v>168.3</v>
      </c>
      <c r="P27" s="99">
        <f t="shared" si="5"/>
        <v>476.80381765288502</v>
      </c>
      <c r="Q27" t="s">
        <v>180</v>
      </c>
    </row>
    <row r="28" spans="1:17" ht="30" customHeight="1" x14ac:dyDescent="0.25">
      <c r="A28" s="4">
        <v>18</v>
      </c>
      <c r="B28" s="30" t="s">
        <v>159</v>
      </c>
      <c r="C28" s="21" t="s">
        <v>160</v>
      </c>
      <c r="D28" s="22" t="s">
        <v>142</v>
      </c>
      <c r="E28" s="97">
        <v>61.25</v>
      </c>
      <c r="F28" s="97">
        <f t="shared" si="0"/>
        <v>15.3125</v>
      </c>
      <c r="G28" s="97">
        <f t="shared" si="1"/>
        <v>20.526139410187668</v>
      </c>
      <c r="H28" s="97">
        <v>0</v>
      </c>
      <c r="I28" s="97">
        <f>H28*$I$27/$H$27</f>
        <v>0</v>
      </c>
      <c r="J28" s="97">
        <f t="shared" si="3"/>
        <v>20.526139410187668</v>
      </c>
      <c r="K28" s="97">
        <v>10.9</v>
      </c>
      <c r="L28" s="97">
        <f t="shared" si="6"/>
        <v>21.083172147001935</v>
      </c>
      <c r="M28" s="97">
        <v>0</v>
      </c>
      <c r="N28" s="97">
        <f t="shared" si="7"/>
        <v>0</v>
      </c>
      <c r="O28" s="97">
        <f t="shared" si="4"/>
        <v>26.212499999999999</v>
      </c>
      <c r="P28" s="97">
        <f t="shared" si="5"/>
        <v>41.609311557189599</v>
      </c>
      <c r="Q28" t="s">
        <v>179</v>
      </c>
    </row>
    <row r="29" spans="1:17" ht="30" customHeight="1" x14ac:dyDescent="0.25">
      <c r="A29" s="4">
        <v>19</v>
      </c>
      <c r="B29" s="30" t="s">
        <v>102</v>
      </c>
      <c r="C29" s="21" t="s">
        <v>101</v>
      </c>
      <c r="D29" s="22" t="s">
        <v>142</v>
      </c>
      <c r="E29" s="97">
        <v>14.29</v>
      </c>
      <c r="F29" s="97">
        <f t="shared" si="0"/>
        <v>3.5724999999999998</v>
      </c>
      <c r="G29" s="97">
        <f t="shared" si="1"/>
        <v>4.7888739946380694</v>
      </c>
      <c r="H29" s="97">
        <v>48.3</v>
      </c>
      <c r="I29" s="97">
        <f t="shared" ref="I29:I31" si="8">H29*$I$27/$H$27</f>
        <v>157.63707571801567</v>
      </c>
      <c r="J29" s="97">
        <f t="shared" si="3"/>
        <v>162.42594971265373</v>
      </c>
      <c r="K29" s="97">
        <v>43.55</v>
      </c>
      <c r="L29" s="97">
        <f t="shared" si="6"/>
        <v>84.235976789168276</v>
      </c>
      <c r="M29" s="97">
        <v>20</v>
      </c>
      <c r="N29" s="97">
        <f t="shared" si="7"/>
        <v>28.571428571428573</v>
      </c>
      <c r="O29" s="97">
        <f t="shared" si="4"/>
        <v>115.42249999999999</v>
      </c>
      <c r="P29" s="97">
        <f t="shared" si="5"/>
        <v>275.23335507325055</v>
      </c>
      <c r="Q29" t="s">
        <v>179</v>
      </c>
    </row>
    <row r="30" spans="1:17" ht="30" customHeight="1" x14ac:dyDescent="0.25">
      <c r="A30" s="4">
        <v>20</v>
      </c>
      <c r="B30" s="30" t="s">
        <v>161</v>
      </c>
      <c r="C30" s="21" t="s">
        <v>162</v>
      </c>
      <c r="D30" s="22" t="s">
        <v>142</v>
      </c>
      <c r="E30" s="97">
        <v>42.854999999999997</v>
      </c>
      <c r="F30" s="97">
        <f t="shared" si="0"/>
        <v>10.713749999999999</v>
      </c>
      <c r="G30" s="97">
        <f t="shared" si="1"/>
        <v>14.361595174262735</v>
      </c>
      <c r="H30" s="97">
        <v>0</v>
      </c>
      <c r="I30" s="97">
        <f t="shared" si="8"/>
        <v>0</v>
      </c>
      <c r="J30" s="97">
        <f t="shared" si="3"/>
        <v>14.361595174262735</v>
      </c>
      <c r="K30" s="97">
        <v>84.95</v>
      </c>
      <c r="L30" s="97">
        <f t="shared" si="6"/>
        <v>164.31334622823985</v>
      </c>
      <c r="M30" s="97">
        <v>40</v>
      </c>
      <c r="N30" s="97">
        <f t="shared" si="7"/>
        <v>57.142857142857146</v>
      </c>
      <c r="O30" s="97">
        <f t="shared" si="4"/>
        <v>135.66374999999999</v>
      </c>
      <c r="P30" s="97">
        <f t="shared" si="5"/>
        <v>235.81779854535972</v>
      </c>
      <c r="Q30" t="s">
        <v>181</v>
      </c>
    </row>
    <row r="31" spans="1:17" ht="30" customHeight="1" x14ac:dyDescent="0.25">
      <c r="A31" s="4">
        <v>21</v>
      </c>
      <c r="B31" s="30" t="s">
        <v>163</v>
      </c>
      <c r="C31" s="21" t="s">
        <v>164</v>
      </c>
      <c r="D31" s="22" t="s">
        <v>142</v>
      </c>
      <c r="E31" s="97">
        <v>373</v>
      </c>
      <c r="F31" s="97">
        <f t="shared" si="0"/>
        <v>93.25</v>
      </c>
      <c r="G31" s="97">
        <v>125</v>
      </c>
      <c r="H31" s="97">
        <v>0</v>
      </c>
      <c r="I31" s="97">
        <f t="shared" si="8"/>
        <v>0</v>
      </c>
      <c r="J31" s="97">
        <f t="shared" si="3"/>
        <v>125</v>
      </c>
      <c r="K31" s="97">
        <v>1.95</v>
      </c>
      <c r="L31" s="97">
        <f t="shared" si="6"/>
        <v>3.7717601547388782</v>
      </c>
      <c r="M31" s="97">
        <v>0</v>
      </c>
      <c r="N31" s="97">
        <f t="shared" si="7"/>
        <v>0</v>
      </c>
      <c r="O31" s="97">
        <f t="shared" si="4"/>
        <v>95.2</v>
      </c>
      <c r="P31" s="97">
        <f t="shared" si="5"/>
        <v>128.77176015473887</v>
      </c>
      <c r="Q31" t="s">
        <v>181</v>
      </c>
    </row>
    <row r="32" spans="1:17" ht="44.25" customHeight="1" x14ac:dyDescent="0.2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</sheetData>
  <sheetProtection algorithmName="SHA-512" hashValue="s94ItuTA0d7wKhpBsR8KugvQG8Vz04/PtAS0Yxl82r7DkDUppBfdY4Y8iKujdcYcp9HE+iqhA4V31H3/LhHmfg==" saltValue="drgvmTJcFCBKV7Slu9vgBQ==" spinCount="100000" sheet="1" objects="1" scenarios="1"/>
  <mergeCells count="12">
    <mergeCell ref="E3:I3"/>
    <mergeCell ref="K3:L3"/>
    <mergeCell ref="A1:O1"/>
    <mergeCell ref="A2:P2"/>
    <mergeCell ref="A4:D4"/>
    <mergeCell ref="M3:N3"/>
    <mergeCell ref="A32:O32"/>
    <mergeCell ref="E9:I9"/>
    <mergeCell ref="K9:L9"/>
    <mergeCell ref="M9:N9"/>
    <mergeCell ref="A8:O8"/>
    <mergeCell ref="A10:D10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16</vt:i4>
      </vt:variant>
      <vt:variant>
        <vt:lpstr>Καθορισμένες περιοχές</vt:lpstr>
      </vt:variant>
      <vt:variant>
        <vt:i4>1</vt:i4>
      </vt:variant>
    </vt:vector>
  </HeadingPairs>
  <TitlesOfParts>
    <vt:vector size="17" baseType="lpstr">
      <vt:lpstr>Γ.Ν.Ε "ΘΡΙΑΣΙΟ" </vt:lpstr>
      <vt:lpstr>Γ.Ν. ΡΟΔΟΥ</vt:lpstr>
      <vt:lpstr>Γ.Ν.Π. "ΤΖΑΝΕΙΟ"</vt:lpstr>
      <vt:lpstr>ΚΘ-ΚΥ ΛΕΡΟΥ</vt:lpstr>
      <vt:lpstr>Γ.Ν. ΝΙΚΑΙΑΣ</vt:lpstr>
      <vt:lpstr>Γ.Ν. ΒΟΥΛΑΣ ¨ΑΣΚΛΗΠΙΕΙΟ"</vt:lpstr>
      <vt:lpstr>Π.Γ.Ν. "ΑΤΤΙΚΟΝ"</vt:lpstr>
      <vt:lpstr>ΓΝΑ ΚΟΡΓΙΑΛΕΝΕΙΟ ΜΠΕΝΑΚΕΙΟ</vt:lpstr>
      <vt:lpstr>ΓΝΑ ¨ΓΕΝΝΗΜΑΤΑΣ</vt:lpstr>
      <vt:lpstr>ΓΝΑ ΣΙΣΜΑΝΟΓΛΕΙΟ ΑΜΑΛΙΑ ΦΛΕΜΙΓΚ</vt:lpstr>
      <vt:lpstr>ΓΝ ΝΕΑΣ ΙΩΝΙΑΣ</vt:lpstr>
      <vt:lpstr>ΓΝΑ ΕΥΑΓΓΕΛΙΣΜΟΣ</vt:lpstr>
      <vt:lpstr>ΓΝΑ ΙΠΠΟΚΡΑΤΕΙΟ</vt:lpstr>
      <vt:lpstr>ΓΝΝΘΑ ΣΩΤΗΡΙΑ</vt:lpstr>
      <vt:lpstr>ΓΝΑ ΛΑΪΚΟ</vt:lpstr>
      <vt:lpstr>ΓΝΑ ΚΑΤ</vt:lpstr>
      <vt:lpstr>'ΓΝΑ ΕΥΑΓΓΕΛΙΣΜΟΣ'!Print_Area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Φραντζέσκα Μεϊμέτη</cp:lastModifiedBy>
  <cp:revision>62</cp:revision>
  <cp:lastPrinted>2019-04-08T11:53:20Z</cp:lastPrinted>
  <dcterms:created xsi:type="dcterms:W3CDTF">2006-10-17T10:06:23Z</dcterms:created>
  <dcterms:modified xsi:type="dcterms:W3CDTF">2019-04-19T11:18:03Z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