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eimeti\Desktop\ΓΙΑ ΑΝΑΡΤΗΣΗ\"/>
    </mc:Choice>
  </mc:AlternateContent>
  <xr:revisionPtr revIDLastSave="0" documentId="8_{6BAD3E40-3F23-4221-AC06-C37CDF67592B}" xr6:coauthVersionLast="43" xr6:coauthVersionMax="43" xr10:uidLastSave="{00000000-0000-0000-0000-000000000000}"/>
  <bookViews>
    <workbookView xWindow="-120" yWindow="-120" windowWidth="29040" windowHeight="15840" tabRatio="500" firstSheet="13" activeTab="17" xr2:uid="{00000000-000D-0000-FFFF-FFFF00000000}"/>
  </bookViews>
  <sheets>
    <sheet name="Γ.Ν. ΧΙΟΥ" sheetId="37" r:id="rId1"/>
    <sheet name="Γ.Ν.Ε &quot;ΘΡΙΑΣΙΟ&quot; " sheetId="3" r:id="rId2"/>
    <sheet name="Γ.Ν.Π. &quot;ΤΖΑΝΕΙΟ&quot;" sheetId="1" r:id="rId3"/>
    <sheet name="Γ.Ν. ΣΑΜΟΥ &quot; ΑΓΙΟΣ ΠΑΝΤΕΛΕΗΜΩΝ&quot;" sheetId="17" r:id="rId4"/>
    <sheet name="Γ.Ν. ΝΙΚΑΙΑΣ" sheetId="6" r:id="rId5"/>
    <sheet name="Γ.Ν. ΒΟΥΛΑΣ ¨ΑΣΚΛΗΠΙΕΙΟ&quot;" sheetId="20" r:id="rId6"/>
    <sheet name="Π.Γ.Ν. &quot;ΑΤΤΙΚΟΝ&quot;" sheetId="8" r:id="rId7"/>
    <sheet name="ΓΝΑ ΚΟΡΓΙΑΛΕΝΕΙΟ ΜΠΕΝΑΚΕΙΟ" sheetId="29" r:id="rId8"/>
    <sheet name="ΓΝΑ ¨ΓΕΝΝΗΜΑΤΑΣ" sheetId="36" r:id="rId9"/>
    <sheet name="ΓΝΑ ΣΙΣΜΑΝΟΓΛΕΙΟ ΑΜΑΛΙΑ ΦΛΕΜΙΓΚ" sheetId="35" r:id="rId10"/>
    <sheet name="ΓΝ ΝΕΑΣ ΙΩΝΙΑΣ" sheetId="34" r:id="rId11"/>
    <sheet name="ΓΝΑ ΕΥΑΓΓΕΛΙΣΜΟΣ" sheetId="32" r:id="rId12"/>
    <sheet name="ΓΝΑ ΙΠΠΟΚΡΑΤΕΙΟ" sheetId="31" r:id="rId13"/>
    <sheet name="ΓΝ ΕΛ ΒΕΝΙΖΕΛΟΥ - ΑΛΕΞΑΝΔΡΑ" sheetId="30" r:id="rId14"/>
    <sheet name="ΓΑΝΑ Ο ΑΓΙΟΣ ΣΑΒΒΑΣ" sheetId="28" r:id="rId15"/>
    <sheet name="ΓΝΝΘΑ ΣΩΤΗΡΙΑ" sheetId="27" r:id="rId16"/>
    <sheet name="ΓΝΑ ΛΑΪΚΟ" sheetId="26" r:id="rId17"/>
    <sheet name="ΓΝΑ ΚΑΤ" sheetId="25" r:id="rId18"/>
  </sheets>
  <definedNames>
    <definedName name="_xlnm.Print_Area" localSheetId="11">'ΓΝΑ ΕΥΑΓΓΕΛΙΣΜΟΣ'!$A$12:$Q$36</definedName>
  </definedNames>
  <calcPr calcId="181029" iterateDelta="1E-4"/>
</workbook>
</file>

<file path=xl/calcChain.xml><?xml version="1.0" encoding="utf-8"?>
<calcChain xmlns="http://schemas.openxmlformats.org/spreadsheetml/2006/main">
  <c r="N8" i="31" l="1"/>
  <c r="N9" i="31"/>
  <c r="I13" i="31"/>
  <c r="I12" i="31"/>
  <c r="I11" i="31"/>
  <c r="I10" i="31"/>
  <c r="I9" i="31"/>
  <c r="I8" i="31"/>
  <c r="L18" i="25"/>
  <c r="L17" i="25"/>
  <c r="L16" i="25"/>
  <c r="L7" i="25"/>
  <c r="L8" i="25"/>
  <c r="L9" i="25"/>
  <c r="L10" i="25"/>
  <c r="L11" i="25"/>
  <c r="L12" i="25"/>
  <c r="L13" i="25"/>
  <c r="L14" i="25"/>
  <c r="L6" i="25"/>
  <c r="I18" i="25"/>
  <c r="I17" i="25"/>
  <c r="I16" i="25"/>
  <c r="I15" i="25"/>
  <c r="I14" i="25"/>
  <c r="I13" i="25"/>
  <c r="I12" i="25"/>
  <c r="I11" i="25"/>
  <c r="I10" i="25"/>
  <c r="I7" i="25"/>
  <c r="I8" i="25"/>
  <c r="I6" i="25"/>
  <c r="P4" i="37"/>
  <c r="O4" i="37"/>
  <c r="F4" i="37"/>
  <c r="I5" i="36" l="1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16" i="32"/>
  <c r="I17" i="32"/>
  <c r="I18" i="32"/>
  <c r="I19" i="32"/>
  <c r="I20" i="32"/>
  <c r="I21" i="32"/>
  <c r="I22" i="32"/>
  <c r="I15" i="32"/>
  <c r="I5" i="32"/>
  <c r="I6" i="32"/>
  <c r="I4" i="32"/>
  <c r="I45" i="8" l="1"/>
  <c r="I44" i="8"/>
  <c r="I43" i="8"/>
  <c r="I42" i="8"/>
  <c r="I41" i="8"/>
  <c r="I35" i="8"/>
  <c r="I36" i="8"/>
  <c r="I37" i="8"/>
  <c r="I38" i="8"/>
  <c r="I39" i="8"/>
  <c r="I34" i="8"/>
  <c r="I21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23" i="31"/>
  <c r="N34" i="35" l="1"/>
  <c r="N16" i="36" l="1"/>
  <c r="N32" i="36"/>
  <c r="N31" i="36"/>
  <c r="N30" i="36"/>
  <c r="N29" i="36"/>
  <c r="N28" i="36"/>
  <c r="N27" i="36"/>
  <c r="N26" i="36"/>
  <c r="N25" i="36"/>
  <c r="N24" i="36"/>
  <c r="N23" i="36"/>
  <c r="N18" i="36"/>
  <c r="N19" i="36"/>
  <c r="N20" i="36"/>
  <c r="N21" i="36"/>
  <c r="N17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14" i="36"/>
  <c r="N7" i="36"/>
  <c r="L7" i="36"/>
  <c r="L5" i="36"/>
  <c r="L4" i="36"/>
  <c r="I7" i="36"/>
  <c r="J7" i="36" s="1"/>
  <c r="N45" i="8"/>
  <c r="N44" i="8"/>
  <c r="N43" i="8"/>
  <c r="N42" i="8"/>
  <c r="N41" i="8"/>
  <c r="N40" i="8"/>
  <c r="N36" i="8"/>
  <c r="N37" i="8"/>
  <c r="N38" i="8"/>
  <c r="N35" i="8"/>
  <c r="L35" i="8"/>
  <c r="L36" i="8"/>
  <c r="L37" i="8"/>
  <c r="L38" i="8"/>
  <c r="L39" i="8"/>
  <c r="L40" i="8"/>
  <c r="L41" i="8"/>
  <c r="L42" i="8"/>
  <c r="L43" i="8"/>
  <c r="L44" i="8"/>
  <c r="L34" i="8"/>
  <c r="F45" i="8"/>
  <c r="O45" i="8" s="1"/>
  <c r="F43" i="8"/>
  <c r="F44" i="8"/>
  <c r="F35" i="8"/>
  <c r="F36" i="8"/>
  <c r="F37" i="8"/>
  <c r="F38" i="8"/>
  <c r="O38" i="8" s="1"/>
  <c r="F39" i="8"/>
  <c r="F40" i="8"/>
  <c r="F41" i="8"/>
  <c r="O41" i="8" s="1"/>
  <c r="F42" i="8"/>
  <c r="O42" i="8" s="1"/>
  <c r="F34" i="8"/>
  <c r="O34" i="8" s="1"/>
  <c r="N19" i="6"/>
  <c r="N18" i="6"/>
  <c r="N17" i="6"/>
  <c r="N16" i="6"/>
  <c r="N15" i="6"/>
  <c r="N14" i="6"/>
  <c r="N13" i="6"/>
  <c r="N12" i="6"/>
  <c r="N11" i="6"/>
  <c r="N10" i="6"/>
  <c r="N9" i="6"/>
  <c r="N8" i="6"/>
  <c r="N6" i="6"/>
  <c r="N5" i="6"/>
  <c r="L19" i="6"/>
  <c r="L18" i="6"/>
  <c r="L17" i="6"/>
  <c r="L16" i="6"/>
  <c r="L15" i="6"/>
  <c r="L6" i="6"/>
  <c r="L7" i="6"/>
  <c r="L8" i="6"/>
  <c r="L9" i="6"/>
  <c r="L10" i="6"/>
  <c r="L11" i="6"/>
  <c r="L12" i="6"/>
  <c r="L13" i="6"/>
  <c r="L5" i="6"/>
  <c r="I19" i="6"/>
  <c r="I18" i="6"/>
  <c r="I17" i="6"/>
  <c r="I16" i="6"/>
  <c r="I15" i="6"/>
  <c r="I7" i="6"/>
  <c r="J7" i="6" s="1"/>
  <c r="I8" i="6"/>
  <c r="I9" i="6"/>
  <c r="I10" i="6"/>
  <c r="I11" i="6"/>
  <c r="I12" i="6"/>
  <c r="I13" i="6"/>
  <c r="I6" i="6"/>
  <c r="F19" i="6"/>
  <c r="O19" i="6" s="1"/>
  <c r="F7" i="6"/>
  <c r="F18" i="6"/>
  <c r="G18" i="6" s="1"/>
  <c r="J18" i="6" s="1"/>
  <c r="P18" i="6" s="1"/>
  <c r="F17" i="6"/>
  <c r="G17" i="6" s="1"/>
  <c r="F16" i="6"/>
  <c r="G16" i="6" s="1"/>
  <c r="J16" i="6" s="1"/>
  <c r="P16" i="6" s="1"/>
  <c r="F15" i="6"/>
  <c r="G15" i="6" s="1"/>
  <c r="J15" i="6" s="1"/>
  <c r="P15" i="6" s="1"/>
  <c r="F14" i="6"/>
  <c r="G14" i="6" s="1"/>
  <c r="J14" i="6" s="1"/>
  <c r="P14" i="6" s="1"/>
  <c r="F13" i="6"/>
  <c r="G13" i="6" s="1"/>
  <c r="F12" i="6"/>
  <c r="G12" i="6" s="1"/>
  <c r="J12" i="6" s="1"/>
  <c r="P12" i="6" s="1"/>
  <c r="F11" i="6"/>
  <c r="G11" i="6" s="1"/>
  <c r="F10" i="6"/>
  <c r="G10" i="6" s="1"/>
  <c r="J10" i="6" s="1"/>
  <c r="P10" i="6" s="1"/>
  <c r="F9" i="6"/>
  <c r="G9" i="6" s="1"/>
  <c r="F8" i="6"/>
  <c r="G8" i="6" s="1"/>
  <c r="J8" i="6" s="1"/>
  <c r="P8" i="6" s="1"/>
  <c r="F6" i="6"/>
  <c r="G6" i="6" s="1"/>
  <c r="J6" i="6" s="1"/>
  <c r="F5" i="6"/>
  <c r="G5" i="6" s="1"/>
  <c r="N34" i="6"/>
  <c r="N33" i="6"/>
  <c r="N32" i="6"/>
  <c r="N31" i="6"/>
  <c r="N30" i="6"/>
  <c r="N28" i="6"/>
  <c r="L34" i="6"/>
  <c r="L33" i="6"/>
  <c r="L32" i="6"/>
  <c r="L31" i="6"/>
  <c r="L28" i="6"/>
  <c r="L29" i="6"/>
  <c r="L27" i="6"/>
  <c r="I34" i="6"/>
  <c r="I33" i="6"/>
  <c r="I32" i="6"/>
  <c r="I31" i="6"/>
  <c r="I28" i="6"/>
  <c r="I29" i="6"/>
  <c r="I27" i="6"/>
  <c r="J27" i="6" s="1"/>
  <c r="F29" i="6"/>
  <c r="F27" i="6"/>
  <c r="F30" i="6"/>
  <c r="O30" i="6" s="1"/>
  <c r="F31" i="6"/>
  <c r="G31" i="6" s="1"/>
  <c r="F32" i="6"/>
  <c r="O32" i="6" s="1"/>
  <c r="F33" i="6"/>
  <c r="G33" i="6" s="1"/>
  <c r="F34" i="6"/>
  <c r="O34" i="6" s="1"/>
  <c r="F28" i="6"/>
  <c r="G28" i="6" s="1"/>
  <c r="J28" i="6" s="1"/>
  <c r="N26" i="1"/>
  <c r="N27" i="1"/>
  <c r="N28" i="1"/>
  <c r="N29" i="1"/>
  <c r="N25" i="1"/>
  <c r="L30" i="1"/>
  <c r="L29" i="1"/>
  <c r="L28" i="1"/>
  <c r="L26" i="1"/>
  <c r="L23" i="1"/>
  <c r="L24" i="1"/>
  <c r="L25" i="1"/>
  <c r="L22" i="1"/>
  <c r="I26" i="1"/>
  <c r="I27" i="1"/>
  <c r="I28" i="1"/>
  <c r="I29" i="1"/>
  <c r="J29" i="1" s="1"/>
  <c r="P29" i="1" s="1"/>
  <c r="I30" i="1"/>
  <c r="I25" i="1"/>
  <c r="F30" i="1"/>
  <c r="O30" i="1" s="1"/>
  <c r="F29" i="1"/>
  <c r="O29" i="1" s="1"/>
  <c r="F23" i="1"/>
  <c r="F24" i="1"/>
  <c r="G24" i="1" s="1"/>
  <c r="F25" i="1"/>
  <c r="F26" i="1"/>
  <c r="G26" i="1" s="1"/>
  <c r="F27" i="1"/>
  <c r="F28" i="1"/>
  <c r="G28" i="1" s="1"/>
  <c r="F22" i="1"/>
  <c r="N17" i="1"/>
  <c r="N16" i="1"/>
  <c r="N6" i="1"/>
  <c r="N7" i="1"/>
  <c r="N8" i="1"/>
  <c r="N9" i="1"/>
  <c r="N10" i="1"/>
  <c r="N11" i="1"/>
  <c r="N12" i="1"/>
  <c r="N13" i="1"/>
  <c r="N14" i="1"/>
  <c r="N5" i="1"/>
  <c r="L17" i="1"/>
  <c r="L16" i="1"/>
  <c r="L15" i="1"/>
  <c r="L14" i="1"/>
  <c r="L12" i="1"/>
  <c r="L6" i="1"/>
  <c r="L7" i="1"/>
  <c r="L8" i="1"/>
  <c r="L9" i="1"/>
  <c r="L10" i="1"/>
  <c r="L11" i="1"/>
  <c r="L5" i="1"/>
  <c r="I17" i="1"/>
  <c r="I16" i="1"/>
  <c r="I6" i="1"/>
  <c r="I7" i="1"/>
  <c r="I8" i="1"/>
  <c r="I9" i="1"/>
  <c r="I10" i="1"/>
  <c r="I11" i="1"/>
  <c r="I12" i="1"/>
  <c r="I13" i="1"/>
  <c r="I14" i="1"/>
  <c r="I5" i="1"/>
  <c r="F17" i="1"/>
  <c r="O17" i="1" s="1"/>
  <c r="F13" i="1"/>
  <c r="F16" i="1"/>
  <c r="G16" i="1" s="1"/>
  <c r="J16" i="1" s="1"/>
  <c r="P16" i="1" s="1"/>
  <c r="F15" i="1"/>
  <c r="G15" i="1" s="1"/>
  <c r="J15" i="1" s="1"/>
  <c r="F14" i="1"/>
  <c r="G14" i="1" s="1"/>
  <c r="J14" i="1" s="1"/>
  <c r="P14" i="1" s="1"/>
  <c r="F6" i="1"/>
  <c r="G6" i="1" s="1"/>
  <c r="F7" i="1"/>
  <c r="G7" i="1" s="1"/>
  <c r="J7" i="1" s="1"/>
  <c r="P7" i="1" s="1"/>
  <c r="F8" i="1"/>
  <c r="G8" i="1" s="1"/>
  <c r="F9" i="1"/>
  <c r="G9" i="1" s="1"/>
  <c r="J9" i="1" s="1"/>
  <c r="P9" i="1" s="1"/>
  <c r="F10" i="1"/>
  <c r="G10" i="1" s="1"/>
  <c r="F11" i="1"/>
  <c r="G11" i="1" s="1"/>
  <c r="J11" i="1" s="1"/>
  <c r="P11" i="1" s="1"/>
  <c r="F12" i="1"/>
  <c r="G12" i="1" s="1"/>
  <c r="F5" i="1"/>
  <c r="G5" i="1" s="1"/>
  <c r="J5" i="1" s="1"/>
  <c r="P5" i="1" s="1"/>
  <c r="N9" i="3"/>
  <c r="N10" i="3"/>
  <c r="N11" i="3"/>
  <c r="N12" i="3"/>
  <c r="N8" i="3"/>
  <c r="L12" i="3"/>
  <c r="L11" i="3"/>
  <c r="L10" i="3"/>
  <c r="L7" i="3"/>
  <c r="L8" i="3"/>
  <c r="L6" i="3"/>
  <c r="I8" i="3"/>
  <c r="I9" i="3"/>
  <c r="I10" i="3"/>
  <c r="I11" i="3"/>
  <c r="I7" i="3"/>
  <c r="N17" i="20"/>
  <c r="N16" i="20"/>
  <c r="N15" i="20"/>
  <c r="N14" i="20"/>
  <c r="N13" i="20"/>
  <c r="N12" i="20"/>
  <c r="N10" i="20"/>
  <c r="N7" i="20"/>
  <c r="L17" i="20"/>
  <c r="L16" i="20"/>
  <c r="L15" i="20"/>
  <c r="L14" i="20"/>
  <c r="L13" i="20"/>
  <c r="L12" i="20"/>
  <c r="L10" i="20"/>
  <c r="L9" i="20"/>
  <c r="L8" i="20"/>
  <c r="L7" i="20"/>
  <c r="I17" i="20"/>
  <c r="I16" i="20"/>
  <c r="I15" i="20"/>
  <c r="I14" i="20"/>
  <c r="I13" i="20"/>
  <c r="I12" i="20"/>
  <c r="I11" i="20"/>
  <c r="J11" i="20" s="1"/>
  <c r="P11" i="20" s="1"/>
  <c r="I10" i="20"/>
  <c r="F17" i="20"/>
  <c r="O17" i="20" s="1"/>
  <c r="F11" i="20"/>
  <c r="G17" i="20"/>
  <c r="J17" i="20" s="1"/>
  <c r="P17" i="20" s="1"/>
  <c r="F16" i="20"/>
  <c r="G16" i="20"/>
  <c r="J16" i="20" s="1"/>
  <c r="P16" i="20" s="1"/>
  <c r="F15" i="20"/>
  <c r="G15" i="20"/>
  <c r="J15" i="20" s="1"/>
  <c r="P15" i="20" s="1"/>
  <c r="F14" i="20"/>
  <c r="G14" i="20"/>
  <c r="J14" i="20" s="1"/>
  <c r="P14" i="20" s="1"/>
  <c r="F13" i="20"/>
  <c r="G13" i="20"/>
  <c r="J13" i="20" s="1"/>
  <c r="P13" i="20" s="1"/>
  <c r="F12" i="20"/>
  <c r="G12" i="20"/>
  <c r="J12" i="20" s="1"/>
  <c r="P12" i="20" s="1"/>
  <c r="F10" i="20"/>
  <c r="G10" i="20"/>
  <c r="J10" i="20" s="1"/>
  <c r="P10" i="20" s="1"/>
  <c r="F9" i="20"/>
  <c r="G9" i="20"/>
  <c r="F8" i="20"/>
  <c r="G8" i="20"/>
  <c r="F7" i="20"/>
  <c r="G7" i="20"/>
  <c r="J7" i="20" s="1"/>
  <c r="P7" i="20" s="1"/>
  <c r="L7" i="8"/>
  <c r="L6" i="8"/>
  <c r="L4" i="8"/>
  <c r="I7" i="8"/>
  <c r="I6" i="8"/>
  <c r="J6" i="8" s="1"/>
  <c r="I4" i="8"/>
  <c r="F7" i="8"/>
  <c r="F6" i="8"/>
  <c r="F5" i="8"/>
  <c r="F4" i="8"/>
  <c r="G4" i="8" s="1"/>
  <c r="J4" i="8" s="1"/>
  <c r="N27" i="8"/>
  <c r="N26" i="8"/>
  <c r="N25" i="8"/>
  <c r="N24" i="8"/>
  <c r="N23" i="8"/>
  <c r="N22" i="8"/>
  <c r="N21" i="8"/>
  <c r="N19" i="8"/>
  <c r="N18" i="8"/>
  <c r="N17" i="8"/>
  <c r="N16" i="8"/>
  <c r="N15" i="8"/>
  <c r="N14" i="8"/>
  <c r="N13" i="8"/>
  <c r="L27" i="8"/>
  <c r="L26" i="8"/>
  <c r="L25" i="8"/>
  <c r="L24" i="8"/>
  <c r="L23" i="8"/>
  <c r="L22" i="8"/>
  <c r="L21" i="8"/>
  <c r="L19" i="8"/>
  <c r="L18" i="8"/>
  <c r="L17" i="8"/>
  <c r="L16" i="8"/>
  <c r="L15" i="8"/>
  <c r="L14" i="8"/>
  <c r="L13" i="8"/>
  <c r="I26" i="8"/>
  <c r="I25" i="8"/>
  <c r="I24" i="8"/>
  <c r="I23" i="8"/>
  <c r="I22" i="8"/>
  <c r="I21" i="8"/>
  <c r="I20" i="8"/>
  <c r="J20" i="8" s="1"/>
  <c r="P20" i="8" s="1"/>
  <c r="I19" i="8"/>
  <c r="I18" i="8"/>
  <c r="I17" i="8"/>
  <c r="I16" i="8"/>
  <c r="I15" i="8"/>
  <c r="I14" i="8"/>
  <c r="F27" i="8"/>
  <c r="O27" i="8" s="1"/>
  <c r="F20" i="8"/>
  <c r="F26" i="8"/>
  <c r="F25" i="8"/>
  <c r="G25" i="8" s="1"/>
  <c r="F24" i="8"/>
  <c r="F23" i="8"/>
  <c r="G23" i="8" s="1"/>
  <c r="J23" i="8" s="1"/>
  <c r="P23" i="8" s="1"/>
  <c r="F22" i="8"/>
  <c r="F21" i="8"/>
  <c r="G21" i="8" s="1"/>
  <c r="F19" i="8"/>
  <c r="F18" i="8"/>
  <c r="F17" i="8"/>
  <c r="O17" i="8" s="1"/>
  <c r="F16" i="8"/>
  <c r="F15" i="8"/>
  <c r="O15" i="8" s="1"/>
  <c r="F14" i="8"/>
  <c r="F13" i="8"/>
  <c r="O13" i="8" s="1"/>
  <c r="N25" i="29"/>
  <c r="N24" i="29"/>
  <c r="N23" i="29"/>
  <c r="N22" i="29"/>
  <c r="N21" i="29"/>
  <c r="N20" i="29"/>
  <c r="N19" i="29"/>
  <c r="N17" i="29"/>
  <c r="N16" i="29"/>
  <c r="N15" i="29"/>
  <c r="N14" i="29"/>
  <c r="N13" i="29"/>
  <c r="N12" i="29"/>
  <c r="N11" i="29"/>
  <c r="N10" i="29"/>
  <c r="N9" i="29"/>
  <c r="N8" i="29"/>
  <c r="N7" i="29"/>
  <c r="N6" i="29"/>
  <c r="N5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2" i="29"/>
  <c r="L11" i="29"/>
  <c r="L10" i="29"/>
  <c r="L9" i="29"/>
  <c r="L8" i="29"/>
  <c r="L7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8" i="29"/>
  <c r="I5" i="29"/>
  <c r="F25" i="29"/>
  <c r="O25" i="29" s="1"/>
  <c r="F14" i="29"/>
  <c r="O14" i="29" s="1"/>
  <c r="F24" i="29"/>
  <c r="F23" i="29"/>
  <c r="O23" i="29" s="1"/>
  <c r="F22" i="29"/>
  <c r="F21" i="29"/>
  <c r="O21" i="29" s="1"/>
  <c r="F20" i="29"/>
  <c r="F19" i="29"/>
  <c r="O19" i="29" s="1"/>
  <c r="F18" i="29"/>
  <c r="F17" i="29"/>
  <c r="F16" i="29"/>
  <c r="F15" i="29"/>
  <c r="O15" i="29" s="1"/>
  <c r="F13" i="29"/>
  <c r="F12" i="29"/>
  <c r="F11" i="29"/>
  <c r="O11" i="29" s="1"/>
  <c r="F10" i="29"/>
  <c r="F9" i="29"/>
  <c r="F8" i="29"/>
  <c r="F7" i="29"/>
  <c r="F6" i="29"/>
  <c r="N26" i="35"/>
  <c r="N25" i="35"/>
  <c r="N24" i="35"/>
  <c r="N23" i="35"/>
  <c r="N22" i="35"/>
  <c r="N21" i="35"/>
  <c r="N20" i="35"/>
  <c r="N19" i="35"/>
  <c r="N18" i="35"/>
  <c r="N17" i="35"/>
  <c r="N16" i="35"/>
  <c r="N14" i="35"/>
  <c r="N13" i="35"/>
  <c r="L26" i="35"/>
  <c r="L25" i="35"/>
  <c r="L24" i="35"/>
  <c r="L23" i="35"/>
  <c r="L22" i="35"/>
  <c r="L21" i="35"/>
  <c r="L19" i="35"/>
  <c r="L18" i="35"/>
  <c r="L17" i="35"/>
  <c r="L16" i="35"/>
  <c r="L15" i="35"/>
  <c r="L14" i="35"/>
  <c r="L13" i="35"/>
  <c r="L12" i="35"/>
  <c r="I26" i="35"/>
  <c r="I25" i="35"/>
  <c r="I24" i="35"/>
  <c r="I23" i="35"/>
  <c r="J23" i="35" s="1"/>
  <c r="P23" i="35" s="1"/>
  <c r="I22" i="35"/>
  <c r="I21" i="35"/>
  <c r="I20" i="35"/>
  <c r="I19" i="35"/>
  <c r="I18" i="35"/>
  <c r="I17" i="35"/>
  <c r="I16" i="35"/>
  <c r="I15" i="35"/>
  <c r="I14" i="35"/>
  <c r="F26" i="35"/>
  <c r="O26" i="35" s="1"/>
  <c r="F23" i="35"/>
  <c r="G26" i="35"/>
  <c r="F25" i="35"/>
  <c r="G25" i="35"/>
  <c r="J25" i="35" s="1"/>
  <c r="P25" i="35" s="1"/>
  <c r="F24" i="35"/>
  <c r="G24" i="35"/>
  <c r="F22" i="35"/>
  <c r="G22" i="35"/>
  <c r="F21" i="35"/>
  <c r="G21" i="35"/>
  <c r="J21" i="35" s="1"/>
  <c r="P21" i="35" s="1"/>
  <c r="F20" i="35"/>
  <c r="G20" i="35"/>
  <c r="F19" i="35"/>
  <c r="G19" i="35"/>
  <c r="J19" i="35" s="1"/>
  <c r="P19" i="35" s="1"/>
  <c r="F18" i="35"/>
  <c r="G18" i="35"/>
  <c r="F17" i="35"/>
  <c r="G17" i="35"/>
  <c r="J17" i="35" s="1"/>
  <c r="P17" i="35" s="1"/>
  <c r="F16" i="35"/>
  <c r="G16" i="35"/>
  <c r="J16" i="35" s="1"/>
  <c r="P16" i="35" s="1"/>
  <c r="F15" i="35"/>
  <c r="G15" i="35"/>
  <c r="F14" i="35"/>
  <c r="G14" i="35"/>
  <c r="J14" i="35" s="1"/>
  <c r="P14" i="35" s="1"/>
  <c r="F13" i="35"/>
  <c r="G13" i="35"/>
  <c r="F12" i="35"/>
  <c r="G12" i="35"/>
  <c r="N14" i="31"/>
  <c r="N13" i="31"/>
  <c r="N12" i="31"/>
  <c r="N11" i="31"/>
  <c r="N7" i="31"/>
  <c r="L14" i="31"/>
  <c r="L13" i="31"/>
  <c r="L12" i="31"/>
  <c r="L11" i="31"/>
  <c r="L10" i="31"/>
  <c r="L9" i="31"/>
  <c r="L8" i="31"/>
  <c r="I14" i="31"/>
  <c r="J14" i="31" s="1"/>
  <c r="F13" i="31"/>
  <c r="O13" i="31" s="1"/>
  <c r="F14" i="31"/>
  <c r="G13" i="31" s="1"/>
  <c r="F12" i="31"/>
  <c r="F11" i="31"/>
  <c r="G11" i="31" s="1"/>
  <c r="F10" i="31"/>
  <c r="F9" i="31"/>
  <c r="G9" i="31" s="1"/>
  <c r="J9" i="31" s="1"/>
  <c r="P9" i="31" s="1"/>
  <c r="F8" i="31"/>
  <c r="F7" i="31"/>
  <c r="G7" i="31" s="1"/>
  <c r="J7" i="31" s="1"/>
  <c r="P7" i="31" s="1"/>
  <c r="N6" i="30"/>
  <c r="L6" i="30"/>
  <c r="N10" i="28"/>
  <c r="N9" i="28"/>
  <c r="N7" i="28"/>
  <c r="N6" i="28"/>
  <c r="N5" i="28"/>
  <c r="N4" i="28"/>
  <c r="L10" i="28"/>
  <c r="L9" i="28"/>
  <c r="L7" i="28"/>
  <c r="L6" i="28"/>
  <c r="L5" i="28"/>
  <c r="L4" i="28"/>
  <c r="I6" i="28"/>
  <c r="I5" i="28"/>
  <c r="I10" i="28"/>
  <c r="I9" i="28"/>
  <c r="I8" i="28"/>
  <c r="I7" i="28"/>
  <c r="G10" i="28"/>
  <c r="G9" i="28"/>
  <c r="G7" i="28"/>
  <c r="G6" i="28"/>
  <c r="G5" i="28"/>
  <c r="G4" i="28"/>
  <c r="J9" i="27"/>
  <c r="L9" i="27"/>
  <c r="F8" i="27"/>
  <c r="F9" i="27"/>
  <c r="I8" i="27"/>
  <c r="O9" i="27"/>
  <c r="O8" i="27"/>
  <c r="F44" i="26"/>
  <c r="O44" i="26" s="1"/>
  <c r="F42" i="26"/>
  <c r="O42" i="26" s="1"/>
  <c r="I44" i="26"/>
  <c r="L44" i="26"/>
  <c r="N44" i="26"/>
  <c r="F43" i="26"/>
  <c r="G43" i="26" s="1"/>
  <c r="I43" i="26"/>
  <c r="L43" i="26"/>
  <c r="N43" i="26"/>
  <c r="I42" i="26"/>
  <c r="J42" i="26" s="1"/>
  <c r="L42" i="26"/>
  <c r="N42" i="26"/>
  <c r="F41" i="26"/>
  <c r="I41" i="26"/>
  <c r="L41" i="26"/>
  <c r="N41" i="26"/>
  <c r="F40" i="26"/>
  <c r="L40" i="26"/>
  <c r="N40" i="26"/>
  <c r="F39" i="26"/>
  <c r="G39" i="26" s="1"/>
  <c r="I39" i="26"/>
  <c r="L39" i="26"/>
  <c r="N39" i="26"/>
  <c r="F38" i="26"/>
  <c r="G38" i="26" s="1"/>
  <c r="I38" i="26"/>
  <c r="L38" i="26"/>
  <c r="N38" i="26"/>
  <c r="F37" i="26"/>
  <c r="G37" i="26" s="1"/>
  <c r="I37" i="26"/>
  <c r="L37" i="26"/>
  <c r="N37" i="26"/>
  <c r="F36" i="26"/>
  <c r="G36" i="26" s="1"/>
  <c r="I36" i="26"/>
  <c r="L36" i="26"/>
  <c r="N36" i="26"/>
  <c r="F35" i="26"/>
  <c r="G35" i="26" s="1"/>
  <c r="I35" i="26"/>
  <c r="L35" i="26"/>
  <c r="F34" i="26"/>
  <c r="I34" i="26"/>
  <c r="L34" i="26"/>
  <c r="N34" i="26"/>
  <c r="F33" i="26"/>
  <c r="I33" i="26"/>
  <c r="L33" i="26"/>
  <c r="N33" i="26"/>
  <c r="F32" i="26"/>
  <c r="I32" i="26"/>
  <c r="L32" i="26"/>
  <c r="N32" i="26"/>
  <c r="F31" i="26"/>
  <c r="O31" i="26" s="1"/>
  <c r="I31" i="26"/>
  <c r="L31" i="26"/>
  <c r="N31" i="26"/>
  <c r="F30" i="26"/>
  <c r="O30" i="26" s="1"/>
  <c r="I30" i="26"/>
  <c r="N30" i="26"/>
  <c r="F29" i="26"/>
  <c r="G29" i="26" s="1"/>
  <c r="I29" i="26"/>
  <c r="L29" i="26"/>
  <c r="N29" i="26"/>
  <c r="F28" i="26"/>
  <c r="G28" i="26" s="1"/>
  <c r="I28" i="26"/>
  <c r="L28" i="26"/>
  <c r="N28" i="26"/>
  <c r="F27" i="26"/>
  <c r="G27" i="26" s="1"/>
  <c r="I27" i="26"/>
  <c r="L27" i="26"/>
  <c r="N27" i="26"/>
  <c r="F26" i="26"/>
  <c r="G26" i="26" s="1"/>
  <c r="I26" i="26"/>
  <c r="L26" i="26"/>
  <c r="N26" i="26"/>
  <c r="F25" i="26"/>
  <c r="G25" i="26" s="1"/>
  <c r="I25" i="26"/>
  <c r="L25" i="26"/>
  <c r="N25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I19" i="26"/>
  <c r="I18" i="26"/>
  <c r="I17" i="26"/>
  <c r="J17" i="26" s="1"/>
  <c r="P17" i="26" s="1"/>
  <c r="I16" i="26"/>
  <c r="I15" i="26"/>
  <c r="I14" i="26"/>
  <c r="I13" i="26"/>
  <c r="I12" i="26"/>
  <c r="I11" i="26"/>
  <c r="I9" i="26"/>
  <c r="I8" i="26"/>
  <c r="I7" i="26"/>
  <c r="I6" i="26"/>
  <c r="I5" i="26"/>
  <c r="F19" i="26"/>
  <c r="O19" i="26" s="1"/>
  <c r="F17" i="26"/>
  <c r="F18" i="26"/>
  <c r="O18" i="26" s="1"/>
  <c r="F16" i="26"/>
  <c r="G16" i="26" s="1"/>
  <c r="J16" i="26" s="1"/>
  <c r="P16" i="26" s="1"/>
  <c r="F15" i="26"/>
  <c r="F14" i="26"/>
  <c r="G14" i="26" s="1"/>
  <c r="J14" i="26" s="1"/>
  <c r="P14" i="26" s="1"/>
  <c r="F13" i="26"/>
  <c r="F12" i="26"/>
  <c r="G12" i="26" s="1"/>
  <c r="J12" i="26" s="1"/>
  <c r="P12" i="26" s="1"/>
  <c r="F11" i="26"/>
  <c r="F10" i="26"/>
  <c r="G10" i="26" s="1"/>
  <c r="J10" i="26" s="1"/>
  <c r="P10" i="26" s="1"/>
  <c r="F9" i="26"/>
  <c r="F8" i="26"/>
  <c r="G8" i="26" s="1"/>
  <c r="F7" i="26"/>
  <c r="F6" i="26"/>
  <c r="G6" i="26" s="1"/>
  <c r="F5" i="26"/>
  <c r="I50" i="27"/>
  <c r="J50" i="27" s="1"/>
  <c r="L50" i="27"/>
  <c r="N50" i="27"/>
  <c r="F49" i="27"/>
  <c r="F50" i="27"/>
  <c r="G49" i="27" s="1"/>
  <c r="J49" i="27" s="1"/>
  <c r="I49" i="27"/>
  <c r="L49" i="27"/>
  <c r="N49" i="27"/>
  <c r="F48" i="27"/>
  <c r="G48" i="27" s="1"/>
  <c r="J48" i="27" s="1"/>
  <c r="I48" i="27"/>
  <c r="L48" i="27"/>
  <c r="N48" i="27"/>
  <c r="F47" i="27"/>
  <c r="G47" i="27" s="1"/>
  <c r="J47" i="27" s="1"/>
  <c r="I47" i="27"/>
  <c r="L47" i="27"/>
  <c r="F46" i="27"/>
  <c r="I46" i="27"/>
  <c r="L46" i="27"/>
  <c r="N46" i="27"/>
  <c r="F45" i="27"/>
  <c r="G45" i="27"/>
  <c r="I45" i="27"/>
  <c r="J45" i="27"/>
  <c r="L45" i="27"/>
  <c r="N45" i="27"/>
  <c r="F44" i="27"/>
  <c r="L44" i="27"/>
  <c r="N44" i="27"/>
  <c r="F43" i="27"/>
  <c r="G43" i="27" s="1"/>
  <c r="J43" i="27" s="1"/>
  <c r="I43" i="27"/>
  <c r="L43" i="27"/>
  <c r="N43" i="27"/>
  <c r="F42" i="27"/>
  <c r="G42" i="27" s="1"/>
  <c r="J42" i="27" s="1"/>
  <c r="I42" i="27"/>
  <c r="L42" i="27"/>
  <c r="N42" i="27"/>
  <c r="F41" i="27"/>
  <c r="G41" i="27" s="1"/>
  <c r="J41" i="27" s="1"/>
  <c r="I41" i="27"/>
  <c r="L41" i="27"/>
  <c r="N41" i="27"/>
  <c r="F40" i="27"/>
  <c r="G40" i="27" s="1"/>
  <c r="J40" i="27" s="1"/>
  <c r="I40" i="27"/>
  <c r="L40" i="27"/>
  <c r="N40" i="27"/>
  <c r="F39" i="27"/>
  <c r="G39" i="27" s="1"/>
  <c r="J39" i="27" s="1"/>
  <c r="I39" i="27"/>
  <c r="L39" i="27"/>
  <c r="N39" i="27"/>
  <c r="F38" i="27"/>
  <c r="G38" i="27" s="1"/>
  <c r="J38" i="27" s="1"/>
  <c r="I38" i="27"/>
  <c r="L38" i="27"/>
  <c r="N38" i="27"/>
  <c r="F37" i="27"/>
  <c r="G37" i="27" s="1"/>
  <c r="J37" i="27" s="1"/>
  <c r="I37" i="27"/>
  <c r="L37" i="27"/>
  <c r="N37" i="27"/>
  <c r="F36" i="27"/>
  <c r="G36" i="27" s="1"/>
  <c r="J36" i="27" s="1"/>
  <c r="I36" i="27"/>
  <c r="L36" i="27"/>
  <c r="N36" i="27"/>
  <c r="F35" i="27"/>
  <c r="G35" i="27" s="1"/>
  <c r="J35" i="27" s="1"/>
  <c r="I35" i="27"/>
  <c r="L35" i="27"/>
  <c r="N35" i="27"/>
  <c r="F34" i="27"/>
  <c r="G34" i="27" s="1"/>
  <c r="J34" i="27" s="1"/>
  <c r="I34" i="27"/>
  <c r="L34" i="27"/>
  <c r="N34" i="27"/>
  <c r="F33" i="27"/>
  <c r="G33" i="27" s="1"/>
  <c r="J33" i="27" s="1"/>
  <c r="I33" i="27"/>
  <c r="L33" i="27"/>
  <c r="N33" i="27"/>
  <c r="F32" i="27"/>
  <c r="G32" i="27" s="1"/>
  <c r="J32" i="27" s="1"/>
  <c r="I32" i="27"/>
  <c r="L32" i="27"/>
  <c r="N32" i="27"/>
  <c r="F31" i="27"/>
  <c r="G31" i="27" s="1"/>
  <c r="J31" i="27" s="1"/>
  <c r="I31" i="27"/>
  <c r="L31" i="27"/>
  <c r="F30" i="27"/>
  <c r="I30" i="27"/>
  <c r="L30" i="27"/>
  <c r="N30" i="27"/>
  <c r="F29" i="27"/>
  <c r="G29" i="27"/>
  <c r="I29" i="27"/>
  <c r="J29" i="27"/>
  <c r="L29" i="27"/>
  <c r="N29" i="27"/>
  <c r="F28" i="27"/>
  <c r="I28" i="27"/>
  <c r="L28" i="27"/>
  <c r="N28" i="27"/>
  <c r="F27" i="27"/>
  <c r="I27" i="27"/>
  <c r="L27" i="27"/>
  <c r="N27" i="27"/>
  <c r="F26" i="27"/>
  <c r="I26" i="27"/>
  <c r="L26" i="27"/>
  <c r="N26" i="27"/>
  <c r="F25" i="27"/>
  <c r="I25" i="27"/>
  <c r="L25" i="27"/>
  <c r="N25" i="27"/>
  <c r="F24" i="27"/>
  <c r="I24" i="27"/>
  <c r="L24" i="27"/>
  <c r="N24" i="27"/>
  <c r="F23" i="27"/>
  <c r="I23" i="27"/>
  <c r="L23" i="27"/>
  <c r="N23" i="27"/>
  <c r="F22" i="27"/>
  <c r="I22" i="27"/>
  <c r="N22" i="27"/>
  <c r="F21" i="27"/>
  <c r="G21" i="27" s="1"/>
  <c r="J21" i="27" s="1"/>
  <c r="I21" i="27"/>
  <c r="L21" i="27"/>
  <c r="N21" i="27"/>
  <c r="F20" i="27"/>
  <c r="G20" i="27" s="1"/>
  <c r="J20" i="27" s="1"/>
  <c r="I20" i="27"/>
  <c r="L20" i="27"/>
  <c r="N20" i="27"/>
  <c r="F19" i="27"/>
  <c r="O19" i="27" s="1"/>
  <c r="I19" i="27"/>
  <c r="L19" i="27"/>
  <c r="N19" i="27"/>
  <c r="F18" i="27"/>
  <c r="G18" i="27" s="1"/>
  <c r="J18" i="27" s="1"/>
  <c r="I18" i="27"/>
  <c r="L18" i="27"/>
  <c r="N18" i="27"/>
  <c r="F17" i="27"/>
  <c r="O17" i="27" s="1"/>
  <c r="I17" i="27"/>
  <c r="L17" i="27"/>
  <c r="N17" i="27"/>
  <c r="F16" i="27"/>
  <c r="G16" i="27" s="1"/>
  <c r="J16" i="27" s="1"/>
  <c r="I16" i="27"/>
  <c r="L16" i="27"/>
  <c r="N16" i="27"/>
  <c r="F15" i="27"/>
  <c r="O15" i="27" s="1"/>
  <c r="I15" i="27"/>
  <c r="L15" i="27"/>
  <c r="N15" i="27"/>
  <c r="F57" i="27"/>
  <c r="O57" i="27" s="1"/>
  <c r="F59" i="27"/>
  <c r="I57" i="27"/>
  <c r="N54" i="27"/>
  <c r="L60" i="27"/>
  <c r="L59" i="27"/>
  <c r="L58" i="27"/>
  <c r="L56" i="27"/>
  <c r="L55" i="27"/>
  <c r="L54" i="27"/>
  <c r="I60" i="27"/>
  <c r="I59" i="27"/>
  <c r="I58" i="27"/>
  <c r="I54" i="27"/>
  <c r="I55" i="27"/>
  <c r="F60" i="27"/>
  <c r="F58" i="27"/>
  <c r="G58" i="27" s="1"/>
  <c r="J58" i="27" s="1"/>
  <c r="P58" i="27" s="1"/>
  <c r="F56" i="27"/>
  <c r="F55" i="27"/>
  <c r="G55" i="27" s="1"/>
  <c r="J55" i="27" s="1"/>
  <c r="P55" i="27" s="1"/>
  <c r="F54" i="27"/>
  <c r="N13" i="30"/>
  <c r="N16" i="30"/>
  <c r="N15" i="30"/>
  <c r="N20" i="30"/>
  <c r="N19" i="30"/>
  <c r="N18" i="30"/>
  <c r="N17" i="30"/>
  <c r="L15" i="30"/>
  <c r="L20" i="30"/>
  <c r="L19" i="30"/>
  <c r="L18" i="30"/>
  <c r="L17" i="30"/>
  <c r="L16" i="30"/>
  <c r="L13" i="30"/>
  <c r="I20" i="30"/>
  <c r="I19" i="30"/>
  <c r="I18" i="30"/>
  <c r="I17" i="30"/>
  <c r="I16" i="30"/>
  <c r="I15" i="30"/>
  <c r="I13" i="30"/>
  <c r="J41" i="31"/>
  <c r="L41" i="31"/>
  <c r="N41" i="31"/>
  <c r="F40" i="31"/>
  <c r="O40" i="31" s="1"/>
  <c r="F41" i="31"/>
  <c r="O41" i="31" s="1"/>
  <c r="L40" i="31"/>
  <c r="N40" i="31"/>
  <c r="F39" i="31"/>
  <c r="L39" i="31"/>
  <c r="N39" i="31"/>
  <c r="F38" i="31"/>
  <c r="L38" i="31"/>
  <c r="N38" i="31"/>
  <c r="F37" i="31"/>
  <c r="L37" i="31"/>
  <c r="N37" i="31"/>
  <c r="F36" i="31"/>
  <c r="G36" i="31" s="1"/>
  <c r="J36" i="31" s="1"/>
  <c r="L36" i="31"/>
  <c r="N36" i="31"/>
  <c r="F35" i="31"/>
  <c r="L35" i="31"/>
  <c r="N35" i="31"/>
  <c r="F34" i="31"/>
  <c r="G34" i="31" s="1"/>
  <c r="J34" i="31" s="1"/>
  <c r="L34" i="31"/>
  <c r="N34" i="31"/>
  <c r="F33" i="31"/>
  <c r="L33" i="31"/>
  <c r="N33" i="31"/>
  <c r="F32" i="31"/>
  <c r="G32" i="31" s="1"/>
  <c r="J32" i="31" s="1"/>
  <c r="L32" i="31"/>
  <c r="N32" i="31"/>
  <c r="F31" i="31"/>
  <c r="L31" i="31"/>
  <c r="N31" i="31"/>
  <c r="F30" i="31"/>
  <c r="G30" i="31" s="1"/>
  <c r="J30" i="31" s="1"/>
  <c r="L30" i="31"/>
  <c r="N30" i="31"/>
  <c r="F29" i="31"/>
  <c r="L29" i="31"/>
  <c r="N29" i="31"/>
  <c r="F28" i="31"/>
  <c r="G28" i="31" s="1"/>
  <c r="J28" i="31" s="1"/>
  <c r="P28" i="31" s="1"/>
  <c r="F27" i="31"/>
  <c r="L27" i="31"/>
  <c r="N27" i="31"/>
  <c r="F26" i="31"/>
  <c r="G26" i="31" s="1"/>
  <c r="J26" i="31" s="1"/>
  <c r="L26" i="31"/>
  <c r="N26" i="31"/>
  <c r="F25" i="31"/>
  <c r="G25" i="31"/>
  <c r="J25" i="31" s="1"/>
  <c r="L25" i="31"/>
  <c r="N25" i="31"/>
  <c r="F24" i="31"/>
  <c r="L24" i="31"/>
  <c r="N24" i="31"/>
  <c r="F23" i="31"/>
  <c r="G23" i="31" s="1"/>
  <c r="J23" i="31" s="1"/>
  <c r="L23" i="31"/>
  <c r="N23" i="31"/>
  <c r="F22" i="31"/>
  <c r="L22" i="31"/>
  <c r="N22" i="31"/>
  <c r="F21" i="31"/>
  <c r="G21" i="31" s="1"/>
  <c r="J21" i="31" s="1"/>
  <c r="L21" i="31"/>
  <c r="N21" i="31"/>
  <c r="O33" i="31"/>
  <c r="O25" i="31"/>
  <c r="O24" i="31"/>
  <c r="F36" i="32"/>
  <c r="O36" i="32" s="1"/>
  <c r="F23" i="32"/>
  <c r="L36" i="32"/>
  <c r="N36" i="32"/>
  <c r="F35" i="32"/>
  <c r="L35" i="32"/>
  <c r="N35" i="32"/>
  <c r="F34" i="32"/>
  <c r="L34" i="32"/>
  <c r="N34" i="32"/>
  <c r="F33" i="32"/>
  <c r="J33" i="32"/>
  <c r="L33" i="32"/>
  <c r="N33" i="32"/>
  <c r="F32" i="32"/>
  <c r="G32" i="32" s="1"/>
  <c r="J32" i="32" s="1"/>
  <c r="L32" i="32"/>
  <c r="N32" i="32"/>
  <c r="F31" i="32"/>
  <c r="L31" i="32"/>
  <c r="N31" i="32"/>
  <c r="F30" i="32"/>
  <c r="G30" i="32" s="1"/>
  <c r="J30" i="32" s="1"/>
  <c r="L30" i="32"/>
  <c r="N30" i="32"/>
  <c r="F29" i="32"/>
  <c r="L29" i="32"/>
  <c r="N29" i="32"/>
  <c r="F28" i="32"/>
  <c r="G28" i="32" s="1"/>
  <c r="J28" i="32" s="1"/>
  <c r="L28" i="32"/>
  <c r="N28" i="32"/>
  <c r="F27" i="32"/>
  <c r="L27" i="32"/>
  <c r="N27" i="32"/>
  <c r="F26" i="32"/>
  <c r="G26" i="32" s="1"/>
  <c r="J26" i="32" s="1"/>
  <c r="L26" i="32"/>
  <c r="N26" i="32"/>
  <c r="F25" i="32"/>
  <c r="L25" i="32"/>
  <c r="N25" i="32"/>
  <c r="F24" i="32"/>
  <c r="G24" i="32" s="1"/>
  <c r="J24" i="32" s="1"/>
  <c r="L24" i="32"/>
  <c r="N24" i="32"/>
  <c r="L23" i="32"/>
  <c r="N23" i="32"/>
  <c r="F22" i="32"/>
  <c r="L22" i="32"/>
  <c r="N22" i="32"/>
  <c r="F21" i="32"/>
  <c r="O21" i="32" s="1"/>
  <c r="L21" i="32"/>
  <c r="N21" i="32"/>
  <c r="F20" i="32"/>
  <c r="L20" i="32"/>
  <c r="N20" i="32"/>
  <c r="F19" i="32"/>
  <c r="L19" i="32"/>
  <c r="N19" i="32"/>
  <c r="F18" i="32"/>
  <c r="L18" i="32"/>
  <c r="N18" i="32"/>
  <c r="F17" i="32"/>
  <c r="L17" i="32"/>
  <c r="F16" i="32"/>
  <c r="L16" i="32"/>
  <c r="N16" i="32"/>
  <c r="F15" i="32"/>
  <c r="O35" i="32"/>
  <c r="O34" i="32"/>
  <c r="O33" i="32"/>
  <c r="O31" i="32"/>
  <c r="O29" i="32"/>
  <c r="O27" i="32"/>
  <c r="O25" i="32"/>
  <c r="O22" i="32"/>
  <c r="O19" i="32"/>
  <c r="O15" i="32"/>
  <c r="L7" i="32"/>
  <c r="N7" i="32"/>
  <c r="F6" i="32"/>
  <c r="F7" i="32"/>
  <c r="L6" i="32"/>
  <c r="N6" i="32"/>
  <c r="F5" i="32"/>
  <c r="J5" i="32"/>
  <c r="L5" i="32"/>
  <c r="N5" i="32"/>
  <c r="F4" i="32"/>
  <c r="O7" i="32"/>
  <c r="O5" i="32"/>
  <c r="I61" i="35"/>
  <c r="J61" i="35" s="1"/>
  <c r="L61" i="35"/>
  <c r="N61" i="35"/>
  <c r="F60" i="35"/>
  <c r="F61" i="35"/>
  <c r="G60" i="35" s="1"/>
  <c r="J60" i="35" s="1"/>
  <c r="I60" i="35"/>
  <c r="L60" i="35"/>
  <c r="N60" i="35"/>
  <c r="F59" i="35"/>
  <c r="G59" i="35" s="1"/>
  <c r="I59" i="35"/>
  <c r="L59" i="35"/>
  <c r="N59" i="35"/>
  <c r="F58" i="35"/>
  <c r="G58" i="35" s="1"/>
  <c r="I58" i="35"/>
  <c r="L58" i="35"/>
  <c r="F57" i="35"/>
  <c r="G57" i="35" s="1"/>
  <c r="J57" i="35" s="1"/>
  <c r="L57" i="35"/>
  <c r="N57" i="35"/>
  <c r="F56" i="35"/>
  <c r="G56" i="35" s="1"/>
  <c r="I56" i="35"/>
  <c r="L56" i="35"/>
  <c r="N56" i="35"/>
  <c r="F55" i="35"/>
  <c r="G55" i="35" s="1"/>
  <c r="J55" i="35" s="1"/>
  <c r="L55" i="35"/>
  <c r="N55" i="35"/>
  <c r="F54" i="35"/>
  <c r="G54" i="35" s="1"/>
  <c r="I54" i="35"/>
  <c r="L54" i="35"/>
  <c r="N54" i="35"/>
  <c r="F53" i="35"/>
  <c r="G53" i="35" s="1"/>
  <c r="J53" i="35" s="1"/>
  <c r="I53" i="35"/>
  <c r="L53" i="35"/>
  <c r="N53" i="35"/>
  <c r="F52" i="35"/>
  <c r="G52" i="35" s="1"/>
  <c r="J52" i="35" s="1"/>
  <c r="I52" i="35"/>
  <c r="L52" i="35"/>
  <c r="N52" i="35"/>
  <c r="F51" i="35"/>
  <c r="G51" i="35" s="1"/>
  <c r="J51" i="35" s="1"/>
  <c r="I51" i="35"/>
  <c r="L51" i="35"/>
  <c r="N51" i="35"/>
  <c r="F50" i="35"/>
  <c r="I50" i="35"/>
  <c r="L50" i="35"/>
  <c r="N50" i="35"/>
  <c r="F49" i="35"/>
  <c r="G49" i="35" s="1"/>
  <c r="J49" i="35" s="1"/>
  <c r="I49" i="35"/>
  <c r="L49" i="35"/>
  <c r="N49" i="35"/>
  <c r="F48" i="35"/>
  <c r="I48" i="35"/>
  <c r="L48" i="35"/>
  <c r="N48" i="35"/>
  <c r="F47" i="35"/>
  <c r="G47" i="35" s="1"/>
  <c r="J47" i="35" s="1"/>
  <c r="I47" i="35"/>
  <c r="L47" i="35"/>
  <c r="N47" i="35"/>
  <c r="F46" i="35"/>
  <c r="I46" i="35"/>
  <c r="L46" i="35"/>
  <c r="N46" i="35"/>
  <c r="F45" i="35"/>
  <c r="G45" i="35" s="1"/>
  <c r="J45" i="35" s="1"/>
  <c r="I45" i="35"/>
  <c r="L45" i="35"/>
  <c r="N45" i="35"/>
  <c r="F44" i="35"/>
  <c r="G44" i="35" s="1"/>
  <c r="I44" i="35"/>
  <c r="L44" i="35"/>
  <c r="N44" i="35"/>
  <c r="F43" i="35"/>
  <c r="G43" i="35" s="1"/>
  <c r="J43" i="35" s="1"/>
  <c r="I43" i="35"/>
  <c r="L43" i="35"/>
  <c r="N43" i="35"/>
  <c r="F42" i="35"/>
  <c r="I42" i="35"/>
  <c r="L42" i="35"/>
  <c r="N42" i="35"/>
  <c r="F41" i="35"/>
  <c r="G41" i="35" s="1"/>
  <c r="J41" i="35" s="1"/>
  <c r="I41" i="35"/>
  <c r="L41" i="35"/>
  <c r="N41" i="35"/>
  <c r="F40" i="35"/>
  <c r="G40" i="35" s="1"/>
  <c r="I40" i="35"/>
  <c r="L40" i="35"/>
  <c r="N40" i="35"/>
  <c r="F39" i="35"/>
  <c r="G39" i="35" s="1"/>
  <c r="J39" i="35" s="1"/>
  <c r="I39" i="35"/>
  <c r="L39" i="35"/>
  <c r="N39" i="35"/>
  <c r="F38" i="35"/>
  <c r="I38" i="35"/>
  <c r="L38" i="35"/>
  <c r="N38" i="35"/>
  <c r="F37" i="35"/>
  <c r="G37" i="35" s="1"/>
  <c r="J37" i="35" s="1"/>
  <c r="I37" i="35"/>
  <c r="L37" i="35"/>
  <c r="N37" i="35"/>
  <c r="F36" i="35"/>
  <c r="I36" i="35"/>
  <c r="N36" i="35"/>
  <c r="F35" i="35"/>
  <c r="G35" i="35" s="1"/>
  <c r="I35" i="35"/>
  <c r="L35" i="35"/>
  <c r="N35" i="35"/>
  <c r="F34" i="35"/>
  <c r="G34" i="35" s="1"/>
  <c r="I34" i="35"/>
  <c r="L34" i="35"/>
  <c r="F33" i="35"/>
  <c r="G33" i="35" s="1"/>
  <c r="I33" i="35"/>
  <c r="L33" i="35"/>
  <c r="N33" i="35"/>
  <c r="F32" i="35"/>
  <c r="G32" i="35" s="1"/>
  <c r="J32" i="35" s="1"/>
  <c r="I32" i="35"/>
  <c r="L32" i="35"/>
  <c r="N32" i="35"/>
  <c r="O16" i="35"/>
  <c r="F5" i="36"/>
  <c r="O5" i="36" s="1"/>
  <c r="F7" i="36"/>
  <c r="O7" i="36" s="1"/>
  <c r="F6" i="36"/>
  <c r="G6" i="36" s="1"/>
  <c r="J6" i="36" s="1"/>
  <c r="P6" i="36" s="1"/>
  <c r="F4" i="36"/>
  <c r="J14" i="29"/>
  <c r="F5" i="29"/>
  <c r="O17" i="29"/>
  <c r="O5" i="29"/>
  <c r="I13" i="8"/>
  <c r="O7" i="8"/>
  <c r="O6" i="8"/>
  <c r="J43" i="8"/>
  <c r="O44" i="8"/>
  <c r="O40" i="8"/>
  <c r="O36" i="8"/>
  <c r="F33" i="20"/>
  <c r="O33" i="20" s="1"/>
  <c r="F32" i="20"/>
  <c r="O32" i="20" s="1"/>
  <c r="I33" i="20"/>
  <c r="L33" i="20"/>
  <c r="N33" i="20"/>
  <c r="N22" i="20"/>
  <c r="N23" i="20"/>
  <c r="N24" i="20"/>
  <c r="N25" i="20"/>
  <c r="N26" i="20"/>
  <c r="N27" i="20"/>
  <c r="N28" i="20"/>
  <c r="N29" i="20"/>
  <c r="N30" i="20"/>
  <c r="N32" i="20"/>
  <c r="L32" i="20"/>
  <c r="L31" i="20"/>
  <c r="L29" i="20"/>
  <c r="L28" i="20"/>
  <c r="L27" i="20"/>
  <c r="L26" i="20"/>
  <c r="L25" i="20"/>
  <c r="L24" i="20"/>
  <c r="L23" i="20"/>
  <c r="L22" i="20"/>
  <c r="I32" i="20"/>
  <c r="J32" i="20" s="1"/>
  <c r="F31" i="20"/>
  <c r="I31" i="20"/>
  <c r="F30" i="20"/>
  <c r="O30" i="20" s="1"/>
  <c r="I30" i="20"/>
  <c r="F29" i="20"/>
  <c r="I29" i="20"/>
  <c r="F28" i="20"/>
  <c r="O28" i="20" s="1"/>
  <c r="I28" i="20"/>
  <c r="F27" i="20"/>
  <c r="I27" i="20"/>
  <c r="F26" i="20"/>
  <c r="O26" i="20" s="1"/>
  <c r="I26" i="20"/>
  <c r="F25" i="20"/>
  <c r="F24" i="20"/>
  <c r="O24" i="20" s="1"/>
  <c r="I24" i="20"/>
  <c r="F23" i="20"/>
  <c r="O23" i="20" s="1"/>
  <c r="I23" i="20"/>
  <c r="F22" i="20"/>
  <c r="O22" i="20" s="1"/>
  <c r="I22" i="20"/>
  <c r="O16" i="20"/>
  <c r="N9" i="20"/>
  <c r="N8" i="20"/>
  <c r="I9" i="20"/>
  <c r="I8" i="20"/>
  <c r="I5" i="6"/>
  <c r="J13" i="1"/>
  <c r="P13" i="1" s="1"/>
  <c r="N22" i="1"/>
  <c r="N23" i="1"/>
  <c r="N24" i="1"/>
  <c r="I24" i="1"/>
  <c r="I22" i="1"/>
  <c r="F14" i="36"/>
  <c r="N15" i="36"/>
  <c r="N14" i="36"/>
  <c r="N13" i="36"/>
  <c r="F32" i="36"/>
  <c r="O32" i="36" s="1"/>
  <c r="F28" i="36"/>
  <c r="F31" i="36"/>
  <c r="G31" i="36" s="1"/>
  <c r="J31" i="36" s="1"/>
  <c r="P31" i="36" s="1"/>
  <c r="F30" i="36"/>
  <c r="F29" i="36"/>
  <c r="G29" i="36" s="1"/>
  <c r="J29" i="36" s="1"/>
  <c r="P29" i="36" s="1"/>
  <c r="J28" i="36"/>
  <c r="F27" i="36"/>
  <c r="O27" i="36" s="1"/>
  <c r="F26" i="36"/>
  <c r="G26" i="36" s="1"/>
  <c r="J26" i="36" s="1"/>
  <c r="F25" i="36"/>
  <c r="O25" i="36" s="1"/>
  <c r="F24" i="36"/>
  <c r="F23" i="36"/>
  <c r="O23" i="36" s="1"/>
  <c r="F22" i="36"/>
  <c r="G22" i="36" s="1"/>
  <c r="J22" i="36" s="1"/>
  <c r="F21" i="36"/>
  <c r="O21" i="36" s="1"/>
  <c r="F20" i="36"/>
  <c r="F19" i="36"/>
  <c r="O19" i="36" s="1"/>
  <c r="F18" i="36"/>
  <c r="G18" i="36" s="1"/>
  <c r="J18" i="36" s="1"/>
  <c r="F17" i="36"/>
  <c r="F16" i="36"/>
  <c r="F15" i="36"/>
  <c r="F13" i="36"/>
  <c r="G13" i="36" s="1"/>
  <c r="J13" i="36" s="1"/>
  <c r="F18" i="25"/>
  <c r="F16" i="25"/>
  <c r="G18" i="25"/>
  <c r="J18" i="25"/>
  <c r="N18" i="25"/>
  <c r="F17" i="25"/>
  <c r="G17" i="25" s="1"/>
  <c r="J17" i="25" s="1"/>
  <c r="N7" i="25"/>
  <c r="N17" i="25"/>
  <c r="J16" i="25"/>
  <c r="N6" i="25"/>
  <c r="N16" i="25"/>
  <c r="F15" i="25"/>
  <c r="G15" i="25" s="1"/>
  <c r="J15" i="25" s="1"/>
  <c r="P15" i="25" s="1"/>
  <c r="N15" i="25"/>
  <c r="F14" i="25"/>
  <c r="G14" i="25" s="1"/>
  <c r="J14" i="25" s="1"/>
  <c r="N14" i="25"/>
  <c r="F13" i="25"/>
  <c r="G13" i="25"/>
  <c r="J13" i="25"/>
  <c r="N13" i="25"/>
  <c r="F12" i="25"/>
  <c r="G12" i="25" s="1"/>
  <c r="J12" i="25" s="1"/>
  <c r="N12" i="25"/>
  <c r="F11" i="25"/>
  <c r="G11" i="25"/>
  <c r="J11" i="25"/>
  <c r="N11" i="25"/>
  <c r="F10" i="25"/>
  <c r="G10" i="25" s="1"/>
  <c r="J10" i="25" s="1"/>
  <c r="N10" i="25"/>
  <c r="F9" i="25"/>
  <c r="G9" i="25"/>
  <c r="J9" i="25" s="1"/>
  <c r="N9" i="25"/>
  <c r="F8" i="25"/>
  <c r="G8" i="25"/>
  <c r="J8" i="25"/>
  <c r="F7" i="25"/>
  <c r="G7" i="25"/>
  <c r="J7" i="25"/>
  <c r="P7" i="25" s="1"/>
  <c r="F6" i="25"/>
  <c r="G6" i="25" s="1"/>
  <c r="J6" i="25" s="1"/>
  <c r="O18" i="25"/>
  <c r="O16" i="25"/>
  <c r="O14" i="25"/>
  <c r="O13" i="25"/>
  <c r="O12" i="25"/>
  <c r="O11" i="25"/>
  <c r="O10" i="25"/>
  <c r="O9" i="25"/>
  <c r="O8" i="25"/>
  <c r="O7" i="25"/>
  <c r="O6" i="25"/>
  <c r="F10" i="28"/>
  <c r="F8" i="28"/>
  <c r="J10" i="28"/>
  <c r="P10" i="28"/>
  <c r="F9" i="28"/>
  <c r="J9" i="28"/>
  <c r="P9" i="28"/>
  <c r="J8" i="28"/>
  <c r="P8" i="28"/>
  <c r="F7" i="28"/>
  <c r="J7" i="28"/>
  <c r="P7" i="28"/>
  <c r="F6" i="28"/>
  <c r="J6" i="28"/>
  <c r="P6" i="28"/>
  <c r="F5" i="28"/>
  <c r="J5" i="28"/>
  <c r="P5" i="28"/>
  <c r="F4" i="28"/>
  <c r="J4" i="28"/>
  <c r="P4" i="28"/>
  <c r="O10" i="28"/>
  <c r="O9" i="28"/>
  <c r="O8" i="28"/>
  <c r="O7" i="28"/>
  <c r="O6" i="28"/>
  <c r="O5" i="28"/>
  <c r="O4" i="28"/>
  <c r="N7" i="3"/>
  <c r="F12" i="3"/>
  <c r="F11" i="3"/>
  <c r="F10" i="3"/>
  <c r="F9" i="3"/>
  <c r="F8" i="3"/>
  <c r="F7" i="3"/>
  <c r="F6" i="3"/>
  <c r="O6" i="3" s="1"/>
  <c r="I6" i="3"/>
  <c r="J6" i="3" s="1"/>
  <c r="P6" i="3" s="1"/>
  <c r="F16" i="30"/>
  <c r="O16" i="30" s="1"/>
  <c r="F15" i="30"/>
  <c r="O15" i="30" s="1"/>
  <c r="O18" i="36"/>
  <c r="O26" i="8"/>
  <c r="J13" i="30"/>
  <c r="P13" i="30" s="1"/>
  <c r="F20" i="30"/>
  <c r="F19" i="30"/>
  <c r="F18" i="30"/>
  <c r="F17" i="30"/>
  <c r="F14" i="30"/>
  <c r="F13" i="30"/>
  <c r="O13" i="30" s="1"/>
  <c r="O14" i="26"/>
  <c r="O6" i="26"/>
  <c r="J59" i="27"/>
  <c r="P59" i="27" s="1"/>
  <c r="O60" i="27"/>
  <c r="O54" i="27"/>
  <c r="J7" i="30"/>
  <c r="L7" i="30"/>
  <c r="F6" i="30"/>
  <c r="G6" i="30" s="1"/>
  <c r="F7" i="30"/>
  <c r="I6" i="30"/>
  <c r="F5" i="30"/>
  <c r="G5" i="30" s="1"/>
  <c r="I5" i="30"/>
  <c r="N5" i="30"/>
  <c r="O7" i="30"/>
  <c r="O5" i="30"/>
  <c r="O12" i="31"/>
  <c r="O10" i="31"/>
  <c r="O8" i="31"/>
  <c r="F6" i="34"/>
  <c r="F5" i="34"/>
  <c r="G6" i="34"/>
  <c r="J6" i="34" s="1"/>
  <c r="L6" i="34"/>
  <c r="N6" i="34"/>
  <c r="I5" i="34"/>
  <c r="J5" i="34"/>
  <c r="P5" i="34" s="1"/>
  <c r="O6" i="34"/>
  <c r="O5" i="34"/>
  <c r="J26" i="35"/>
  <c r="P26" i="35" s="1"/>
  <c r="J24" i="35"/>
  <c r="P24" i="35" s="1"/>
  <c r="J22" i="35"/>
  <c r="P22" i="35" s="1"/>
  <c r="J20" i="35"/>
  <c r="P20" i="35" s="1"/>
  <c r="J18" i="35"/>
  <c r="P18" i="35" s="1"/>
  <c r="J15" i="35"/>
  <c r="P15" i="35" s="1"/>
  <c r="J13" i="35"/>
  <c r="P13" i="35" s="1"/>
  <c r="I12" i="35"/>
  <c r="N12" i="35"/>
  <c r="O25" i="35"/>
  <c r="O24" i="35"/>
  <c r="O23" i="35"/>
  <c r="O22" i="35"/>
  <c r="O21" i="35"/>
  <c r="O20" i="35"/>
  <c r="O19" i="35"/>
  <c r="O18" i="35"/>
  <c r="O17" i="35"/>
  <c r="O15" i="35"/>
  <c r="O14" i="35"/>
  <c r="O13" i="35"/>
  <c r="O12" i="35"/>
  <c r="P13" i="36"/>
  <c r="O26" i="36"/>
  <c r="O24" i="36"/>
  <c r="O22" i="36"/>
  <c r="O20" i="36"/>
  <c r="O17" i="36"/>
  <c r="O16" i="36"/>
  <c r="O15" i="36"/>
  <c r="O13" i="36"/>
  <c r="P7" i="36"/>
  <c r="O23" i="8"/>
  <c r="O19" i="8"/>
  <c r="O15" i="20"/>
  <c r="O14" i="20"/>
  <c r="O13" i="20"/>
  <c r="O12" i="20"/>
  <c r="O11" i="20"/>
  <c r="O10" i="20"/>
  <c r="O9" i="20"/>
  <c r="O8" i="20"/>
  <c r="O7" i="20"/>
  <c r="P7" i="17"/>
  <c r="F7" i="17"/>
  <c r="O7" i="17" s="1"/>
  <c r="O11" i="3"/>
  <c r="O9" i="3"/>
  <c r="O7" i="3"/>
  <c r="O15" i="6"/>
  <c r="O13" i="6"/>
  <c r="O11" i="6"/>
  <c r="O9" i="6"/>
  <c r="O7" i="6"/>
  <c r="O5" i="6"/>
  <c r="O15" i="1"/>
  <c r="O13" i="1"/>
  <c r="O41" i="26"/>
  <c r="O39" i="26"/>
  <c r="O34" i="26"/>
  <c r="O46" i="27"/>
  <c r="O39" i="27"/>
  <c r="O16" i="27"/>
  <c r="O49" i="27"/>
  <c r="O45" i="27"/>
  <c r="O44" i="27"/>
  <c r="O42" i="27"/>
  <c r="O36" i="27"/>
  <c r="O32" i="27"/>
  <c r="O30" i="27"/>
  <c r="O29" i="27"/>
  <c r="O27" i="27"/>
  <c r="O25" i="27"/>
  <c r="O22" i="27"/>
  <c r="O20" i="27"/>
  <c r="O18" i="27"/>
  <c r="I6" i="35"/>
  <c r="J6" i="35" s="1"/>
  <c r="P6" i="35" s="1"/>
  <c r="F6" i="35"/>
  <c r="O6" i="35" s="1"/>
  <c r="F5" i="35"/>
  <c r="N5" i="35"/>
  <c r="L5" i="35"/>
  <c r="N27" i="6"/>
  <c r="O27" i="6"/>
  <c r="O28" i="1"/>
  <c r="O27" i="1"/>
  <c r="O26" i="1"/>
  <c r="O25" i="1"/>
  <c r="O57" i="35"/>
  <c r="O37" i="35"/>
  <c r="O35" i="35"/>
  <c r="O61" i="35"/>
  <c r="O60" i="35"/>
  <c r="O55" i="35"/>
  <c r="O53" i="35"/>
  <c r="O51" i="35"/>
  <c r="O49" i="35"/>
  <c r="O44" i="35"/>
  <c r="O40" i="35"/>
  <c r="O32" i="35"/>
  <c r="P2" i="27"/>
  <c r="O29" i="6"/>
  <c r="L5" i="29"/>
  <c r="P8" i="25" l="1"/>
  <c r="P6" i="25"/>
  <c r="P10" i="25"/>
  <c r="P12" i="25"/>
  <c r="P14" i="25"/>
  <c r="P17" i="25"/>
  <c r="P9" i="25"/>
  <c r="P11" i="25"/>
  <c r="P13" i="25"/>
  <c r="P16" i="25"/>
  <c r="P18" i="25"/>
  <c r="G8" i="3"/>
  <c r="J8" i="3" s="1"/>
  <c r="P8" i="3" s="1"/>
  <c r="G10" i="3"/>
  <c r="G12" i="3"/>
  <c r="J12" i="3" s="1"/>
  <c r="P12" i="3" s="1"/>
  <c r="J10" i="3"/>
  <c r="P10" i="3" s="1"/>
  <c r="O8" i="3"/>
  <c r="O10" i="3"/>
  <c r="O12" i="3"/>
  <c r="G7" i="3"/>
  <c r="J7" i="3" s="1"/>
  <c r="P7" i="3" s="1"/>
  <c r="G9" i="3"/>
  <c r="J9" i="3" s="1"/>
  <c r="P9" i="3" s="1"/>
  <c r="G11" i="3"/>
  <c r="J11" i="3" s="1"/>
  <c r="P11" i="3" s="1"/>
  <c r="O15" i="25"/>
  <c r="O17" i="25"/>
  <c r="O10" i="26"/>
  <c r="O35" i="26"/>
  <c r="G33" i="26"/>
  <c r="J33" i="26" s="1"/>
  <c r="O33" i="26"/>
  <c r="J6" i="26"/>
  <c r="P6" i="26" s="1"/>
  <c r="J8" i="26"/>
  <c r="P8" i="26" s="1"/>
  <c r="G19" i="26"/>
  <c r="J19" i="26" s="1"/>
  <c r="P19" i="26" s="1"/>
  <c r="J25" i="26"/>
  <c r="J28" i="26"/>
  <c r="P28" i="26" s="1"/>
  <c r="J35" i="26"/>
  <c r="J36" i="26"/>
  <c r="P36" i="26" s="1"/>
  <c r="J38" i="26"/>
  <c r="P38" i="26" s="1"/>
  <c r="J43" i="26"/>
  <c r="P43" i="26" s="1"/>
  <c r="O27" i="26"/>
  <c r="O37" i="26"/>
  <c r="O8" i="26"/>
  <c r="O12" i="26"/>
  <c r="O16" i="26"/>
  <c r="G5" i="26"/>
  <c r="J5" i="26" s="1"/>
  <c r="P5" i="26" s="1"/>
  <c r="G7" i="26"/>
  <c r="J7" i="26" s="1"/>
  <c r="P7" i="26" s="1"/>
  <c r="G9" i="26"/>
  <c r="J9" i="26" s="1"/>
  <c r="P9" i="26" s="1"/>
  <c r="G11" i="26"/>
  <c r="J11" i="26" s="1"/>
  <c r="P11" i="26" s="1"/>
  <c r="G13" i="26"/>
  <c r="J13" i="26" s="1"/>
  <c r="P13" i="26" s="1"/>
  <c r="G15" i="26"/>
  <c r="J15" i="26" s="1"/>
  <c r="P15" i="26" s="1"/>
  <c r="G18" i="26"/>
  <c r="J18" i="26" s="1"/>
  <c r="P18" i="26" s="1"/>
  <c r="O26" i="26"/>
  <c r="O28" i="26"/>
  <c r="O36" i="26"/>
  <c r="O38" i="26"/>
  <c r="O43" i="26"/>
  <c r="O25" i="26"/>
  <c r="O5" i="26"/>
  <c r="O7" i="26"/>
  <c r="O9" i="26"/>
  <c r="O11" i="26"/>
  <c r="O13" i="26"/>
  <c r="O15" i="26"/>
  <c r="O17" i="26"/>
  <c r="G30" i="26"/>
  <c r="J30" i="26" s="1"/>
  <c r="P30" i="26" s="1"/>
  <c r="G31" i="26"/>
  <c r="J31" i="26" s="1"/>
  <c r="P31" i="26" s="1"/>
  <c r="G32" i="26"/>
  <c r="J32" i="26" s="1"/>
  <c r="P32" i="26" s="1"/>
  <c r="G34" i="26"/>
  <c r="J34" i="26" s="1"/>
  <c r="P34" i="26" s="1"/>
  <c r="G40" i="26"/>
  <c r="J40" i="26" s="1"/>
  <c r="P40" i="26" s="1"/>
  <c r="G41" i="26"/>
  <c r="J41" i="26" s="1"/>
  <c r="P41" i="26" s="1"/>
  <c r="J29" i="26"/>
  <c r="P29" i="26" s="1"/>
  <c r="J39" i="26"/>
  <c r="P39" i="26" s="1"/>
  <c r="P42" i="26"/>
  <c r="G44" i="26"/>
  <c r="J44" i="26" s="1"/>
  <c r="P44" i="26" s="1"/>
  <c r="P35" i="26"/>
  <c r="O32" i="26"/>
  <c r="O40" i="26"/>
  <c r="O29" i="26"/>
  <c r="P25" i="26"/>
  <c r="J26" i="26"/>
  <c r="P26" i="26" s="1"/>
  <c r="P33" i="26"/>
  <c r="J37" i="26"/>
  <c r="P37" i="26" s="1"/>
  <c r="P20" i="27"/>
  <c r="P32" i="27"/>
  <c r="P34" i="27"/>
  <c r="P36" i="27"/>
  <c r="P38" i="27"/>
  <c r="P40" i="27"/>
  <c r="P42" i="27"/>
  <c r="P48" i="27"/>
  <c r="O34" i="27"/>
  <c r="O38" i="27"/>
  <c r="O43" i="27"/>
  <c r="O47" i="27"/>
  <c r="O58" i="27"/>
  <c r="G57" i="27"/>
  <c r="J57" i="27" s="1"/>
  <c r="P57" i="27" s="1"/>
  <c r="P18" i="27"/>
  <c r="G23" i="27"/>
  <c r="J23" i="27" s="1"/>
  <c r="P23" i="27" s="1"/>
  <c r="G24" i="27"/>
  <c r="J24" i="27" s="1"/>
  <c r="G25" i="27"/>
  <c r="J25" i="27" s="1"/>
  <c r="G26" i="27"/>
  <c r="G27" i="27"/>
  <c r="J27" i="27" s="1"/>
  <c r="P9" i="27"/>
  <c r="P21" i="27"/>
  <c r="P24" i="27"/>
  <c r="P31" i="27"/>
  <c r="P33" i="27"/>
  <c r="P35" i="27"/>
  <c r="P37" i="27"/>
  <c r="P39" i="27"/>
  <c r="P41" i="27"/>
  <c r="P43" i="27"/>
  <c r="P45" i="27"/>
  <c r="P47" i="27"/>
  <c r="P49" i="27"/>
  <c r="P50" i="27"/>
  <c r="O21" i="27"/>
  <c r="O23" i="27"/>
  <c r="O26" i="27"/>
  <c r="O31" i="27"/>
  <c r="O33" i="27"/>
  <c r="O35" i="27"/>
  <c r="O37" i="27"/>
  <c r="O40" i="27"/>
  <c r="O48" i="27"/>
  <c r="O50" i="27"/>
  <c r="O41" i="27"/>
  <c r="O59" i="27"/>
  <c r="G54" i="27"/>
  <c r="J54" i="27" s="1"/>
  <c r="P54" i="27" s="1"/>
  <c r="G56" i="27"/>
  <c r="J56" i="27" s="1"/>
  <c r="P56" i="27" s="1"/>
  <c r="G60" i="27"/>
  <c r="J60" i="27" s="1"/>
  <c r="P60" i="27" s="1"/>
  <c r="G15" i="27"/>
  <c r="J15" i="27" s="1"/>
  <c r="P15" i="27" s="1"/>
  <c r="G17" i="27"/>
  <c r="J17" i="27" s="1"/>
  <c r="P17" i="27" s="1"/>
  <c r="G19" i="27"/>
  <c r="G22" i="27"/>
  <c r="J22" i="27" s="1"/>
  <c r="P22" i="27" s="1"/>
  <c r="G28" i="27"/>
  <c r="J28" i="27" s="1"/>
  <c r="P28" i="27" s="1"/>
  <c r="G30" i="27"/>
  <c r="J30" i="27" s="1"/>
  <c r="P30" i="27" s="1"/>
  <c r="G44" i="27"/>
  <c r="J44" i="27" s="1"/>
  <c r="P44" i="27" s="1"/>
  <c r="G46" i="27"/>
  <c r="J46" i="27" s="1"/>
  <c r="P46" i="27" s="1"/>
  <c r="G8" i="27"/>
  <c r="J8" i="27" s="1"/>
  <c r="P8" i="27" s="1"/>
  <c r="P27" i="27"/>
  <c r="O24" i="27"/>
  <c r="O28" i="27"/>
  <c r="O56" i="27"/>
  <c r="O55" i="27"/>
  <c r="P16" i="27"/>
  <c r="J19" i="27"/>
  <c r="P19" i="27" s="1"/>
  <c r="P25" i="27"/>
  <c r="J26" i="27"/>
  <c r="P26" i="27" s="1"/>
  <c r="P29" i="27"/>
  <c r="J6" i="30"/>
  <c r="P6" i="30" s="1"/>
  <c r="G14" i="30"/>
  <c r="J14" i="30" s="1"/>
  <c r="P14" i="30" s="1"/>
  <c r="G17" i="30"/>
  <c r="J17" i="30" s="1"/>
  <c r="P17" i="30" s="1"/>
  <c r="G18" i="30"/>
  <c r="J18" i="30" s="1"/>
  <c r="P18" i="30" s="1"/>
  <c r="G19" i="30"/>
  <c r="J19" i="30" s="1"/>
  <c r="P19" i="30" s="1"/>
  <c r="G20" i="30"/>
  <c r="J20" i="30" s="1"/>
  <c r="P20" i="30" s="1"/>
  <c r="O6" i="30"/>
  <c r="J5" i="30"/>
  <c r="P5" i="30" s="1"/>
  <c r="P7" i="30"/>
  <c r="O14" i="30"/>
  <c r="O17" i="30"/>
  <c r="O18" i="30"/>
  <c r="O19" i="30"/>
  <c r="O20" i="30"/>
  <c r="G16" i="30"/>
  <c r="J16" i="30" s="1"/>
  <c r="P16" i="30" s="1"/>
  <c r="G15" i="30"/>
  <c r="J15" i="30" s="1"/>
  <c r="P15" i="30" s="1"/>
  <c r="G38" i="31"/>
  <c r="J38" i="31" s="1"/>
  <c r="O21" i="31"/>
  <c r="O38" i="31"/>
  <c r="O30" i="31"/>
  <c r="O36" i="31"/>
  <c r="G22" i="31"/>
  <c r="G24" i="31"/>
  <c r="J24" i="31" s="1"/>
  <c r="G27" i="31"/>
  <c r="J27" i="31" s="1"/>
  <c r="G29" i="31"/>
  <c r="J29" i="31" s="1"/>
  <c r="P29" i="31" s="1"/>
  <c r="G31" i="31"/>
  <c r="J31" i="31" s="1"/>
  <c r="G33" i="31"/>
  <c r="J33" i="31" s="1"/>
  <c r="P33" i="31" s="1"/>
  <c r="G35" i="31"/>
  <c r="J35" i="31" s="1"/>
  <c r="G37" i="31"/>
  <c r="J37" i="31" s="1"/>
  <c r="P37" i="31" s="1"/>
  <c r="G39" i="31"/>
  <c r="J39" i="31" s="1"/>
  <c r="O28" i="31"/>
  <c r="O32" i="31"/>
  <c r="G8" i="31"/>
  <c r="J8" i="31" s="1"/>
  <c r="P8" i="31" s="1"/>
  <c r="G10" i="31"/>
  <c r="J10" i="31" s="1"/>
  <c r="P10" i="31" s="1"/>
  <c r="G12" i="31"/>
  <c r="J12" i="31" s="1"/>
  <c r="P12" i="31" s="1"/>
  <c r="P23" i="31"/>
  <c r="P31" i="31"/>
  <c r="P39" i="31"/>
  <c r="O7" i="31"/>
  <c r="O9" i="31"/>
  <c r="O11" i="31"/>
  <c r="O14" i="31"/>
  <c r="J13" i="31"/>
  <c r="P13" i="31" s="1"/>
  <c r="O26" i="31"/>
  <c r="O29" i="31"/>
  <c r="O34" i="31"/>
  <c r="O37" i="31"/>
  <c r="P27" i="31"/>
  <c r="P35" i="31"/>
  <c r="P14" i="31"/>
  <c r="P21" i="31"/>
  <c r="P25" i="31"/>
  <c r="P26" i="31"/>
  <c r="P30" i="31"/>
  <c r="P34" i="31"/>
  <c r="P38" i="31"/>
  <c r="J11" i="31"/>
  <c r="P11" i="31" s="1"/>
  <c r="O23" i="31"/>
  <c r="O27" i="31"/>
  <c r="O31" i="31"/>
  <c r="O35" i="31"/>
  <c r="O39" i="31"/>
  <c r="P24" i="31"/>
  <c r="P32" i="31"/>
  <c r="P36" i="31"/>
  <c r="G40" i="31"/>
  <c r="J40" i="31" s="1"/>
  <c r="P40" i="31" s="1"/>
  <c r="O22" i="31"/>
  <c r="P41" i="31"/>
  <c r="G15" i="32"/>
  <c r="J15" i="32" s="1"/>
  <c r="P15" i="32" s="1"/>
  <c r="G22" i="32"/>
  <c r="J22" i="32" s="1"/>
  <c r="G25" i="32"/>
  <c r="J25" i="32" s="1"/>
  <c r="G27" i="32"/>
  <c r="J27" i="32" s="1"/>
  <c r="G29" i="32"/>
  <c r="J29" i="32" s="1"/>
  <c r="G31" i="32"/>
  <c r="J31" i="32" s="1"/>
  <c r="O24" i="32"/>
  <c r="O26" i="32"/>
  <c r="O28" i="32"/>
  <c r="O30" i="32"/>
  <c r="O32" i="32"/>
  <c r="G17" i="32"/>
  <c r="J17" i="32" s="1"/>
  <c r="P17" i="32" s="1"/>
  <c r="G19" i="32"/>
  <c r="J19" i="32" s="1"/>
  <c r="P19" i="32" s="1"/>
  <c r="G21" i="32"/>
  <c r="J21" i="32" s="1"/>
  <c r="P21" i="32" s="1"/>
  <c r="G16" i="32"/>
  <c r="J16" i="32" s="1"/>
  <c r="P16" i="32" s="1"/>
  <c r="O16" i="32"/>
  <c r="P24" i="32"/>
  <c r="P25" i="32"/>
  <c r="P26" i="32"/>
  <c r="P27" i="32"/>
  <c r="P28" i="32"/>
  <c r="P29" i="32"/>
  <c r="P30" i="32"/>
  <c r="P31" i="32"/>
  <c r="P32" i="32"/>
  <c r="P33" i="32"/>
  <c r="G23" i="32"/>
  <c r="J23" i="32" s="1"/>
  <c r="P23" i="32" s="1"/>
  <c r="O23" i="32"/>
  <c r="G4" i="32"/>
  <c r="J4" i="32" s="1"/>
  <c r="P4" i="32" s="1"/>
  <c r="O4" i="32"/>
  <c r="G6" i="32"/>
  <c r="O6" i="32"/>
  <c r="O17" i="32"/>
  <c r="G18" i="32"/>
  <c r="J18" i="32" s="1"/>
  <c r="P18" i="32" s="1"/>
  <c r="O18" i="32"/>
  <c r="G20" i="32"/>
  <c r="J20" i="32" s="1"/>
  <c r="P20" i="32" s="1"/>
  <c r="O20" i="32"/>
  <c r="P22" i="32"/>
  <c r="P5" i="32"/>
  <c r="J6" i="32"/>
  <c r="P6" i="32" s="1"/>
  <c r="G7" i="32"/>
  <c r="J7" i="32" s="1"/>
  <c r="P7" i="32" s="1"/>
  <c r="G34" i="32"/>
  <c r="J34" i="32" s="1"/>
  <c r="P34" i="32" s="1"/>
  <c r="G35" i="32"/>
  <c r="J35" i="32" s="1"/>
  <c r="P35" i="32" s="1"/>
  <c r="G36" i="32"/>
  <c r="J36" i="32" s="1"/>
  <c r="P36" i="32" s="1"/>
  <c r="P6" i="34"/>
  <c r="J54" i="35"/>
  <c r="P52" i="35"/>
  <c r="P54" i="35"/>
  <c r="P57" i="35"/>
  <c r="J34" i="35"/>
  <c r="J35" i="35"/>
  <c r="P55" i="35"/>
  <c r="J56" i="35"/>
  <c r="J58" i="35"/>
  <c r="P58" i="35" s="1"/>
  <c r="P32" i="35"/>
  <c r="P34" i="35"/>
  <c r="P35" i="35"/>
  <c r="O5" i="35"/>
  <c r="G5" i="35"/>
  <c r="J5" i="35" s="1"/>
  <c r="P5" i="35" s="1"/>
  <c r="G36" i="35"/>
  <c r="J36" i="35" s="1"/>
  <c r="P36" i="35" s="1"/>
  <c r="O36" i="35"/>
  <c r="P37" i="35"/>
  <c r="G38" i="35"/>
  <c r="J38" i="35" s="1"/>
  <c r="P38" i="35" s="1"/>
  <c r="O38" i="35"/>
  <c r="P39" i="35"/>
  <c r="J40" i="35"/>
  <c r="P40" i="35" s="1"/>
  <c r="P41" i="35"/>
  <c r="G42" i="35"/>
  <c r="J42" i="35" s="1"/>
  <c r="P42" i="35" s="1"/>
  <c r="O42" i="35"/>
  <c r="P43" i="35"/>
  <c r="J44" i="35"/>
  <c r="P44" i="35" s="1"/>
  <c r="P45" i="35"/>
  <c r="G46" i="35"/>
  <c r="J46" i="35" s="1"/>
  <c r="P46" i="35" s="1"/>
  <c r="O46" i="35"/>
  <c r="P47" i="35"/>
  <c r="G48" i="35"/>
  <c r="J48" i="35" s="1"/>
  <c r="P48" i="35" s="1"/>
  <c r="O48" i="35"/>
  <c r="P49" i="35"/>
  <c r="G50" i="35"/>
  <c r="J50" i="35" s="1"/>
  <c r="P50" i="35" s="1"/>
  <c r="O50" i="35"/>
  <c r="P51" i="35"/>
  <c r="P53" i="35"/>
  <c r="P56" i="35"/>
  <c r="O52" i="35"/>
  <c r="O54" i="35"/>
  <c r="O58" i="35"/>
  <c r="J12" i="35"/>
  <c r="P12" i="35" s="1"/>
  <c r="J33" i="35"/>
  <c r="P33" i="35" s="1"/>
  <c r="J59" i="35"/>
  <c r="P59" i="35" s="1"/>
  <c r="P61" i="35"/>
  <c r="O34" i="35"/>
  <c r="O39" i="35"/>
  <c r="O41" i="35"/>
  <c r="O43" i="35"/>
  <c r="O45" i="35"/>
  <c r="O47" i="35"/>
  <c r="O56" i="35"/>
  <c r="O33" i="35"/>
  <c r="O59" i="35"/>
  <c r="P60" i="35"/>
  <c r="O31" i="36"/>
  <c r="O6" i="36"/>
  <c r="P18" i="36"/>
  <c r="P22" i="36"/>
  <c r="P26" i="36"/>
  <c r="P28" i="36"/>
  <c r="G14" i="36"/>
  <c r="J14" i="36" s="1"/>
  <c r="P14" i="36" s="1"/>
  <c r="O14" i="36"/>
  <c r="O29" i="36"/>
  <c r="G30" i="36"/>
  <c r="J30" i="36" s="1"/>
  <c r="P30" i="36" s="1"/>
  <c r="O30" i="36"/>
  <c r="O28" i="36"/>
  <c r="G16" i="36"/>
  <c r="J16" i="36" s="1"/>
  <c r="P16" i="36" s="1"/>
  <c r="G20" i="36"/>
  <c r="J20" i="36" s="1"/>
  <c r="P20" i="36" s="1"/>
  <c r="G24" i="36"/>
  <c r="J24" i="36" s="1"/>
  <c r="P24" i="36" s="1"/>
  <c r="G4" i="36"/>
  <c r="J4" i="36" s="1"/>
  <c r="P4" i="36" s="1"/>
  <c r="O4" i="36"/>
  <c r="G15" i="36"/>
  <c r="J15" i="36" s="1"/>
  <c r="P15" i="36" s="1"/>
  <c r="G17" i="36"/>
  <c r="J17" i="36" s="1"/>
  <c r="P17" i="36" s="1"/>
  <c r="G19" i="36"/>
  <c r="J19" i="36" s="1"/>
  <c r="P19" i="36" s="1"/>
  <c r="G21" i="36"/>
  <c r="J21" i="36" s="1"/>
  <c r="P21" i="36" s="1"/>
  <c r="G23" i="36"/>
  <c r="J23" i="36" s="1"/>
  <c r="P23" i="36" s="1"/>
  <c r="G25" i="36"/>
  <c r="J25" i="36" s="1"/>
  <c r="P25" i="36" s="1"/>
  <c r="G27" i="36"/>
  <c r="J27" i="36" s="1"/>
  <c r="P27" i="36" s="1"/>
  <c r="G32" i="36"/>
  <c r="J32" i="36" s="1"/>
  <c r="P32" i="36" s="1"/>
  <c r="G5" i="36"/>
  <c r="J5" i="36" s="1"/>
  <c r="P5" i="36" s="1"/>
  <c r="G5" i="29"/>
  <c r="J5" i="29" s="1"/>
  <c r="P5" i="29" s="1"/>
  <c r="G7" i="29"/>
  <c r="J7" i="29" s="1"/>
  <c r="P7" i="29" s="1"/>
  <c r="G9" i="29"/>
  <c r="J9" i="29" s="1"/>
  <c r="P9" i="29" s="1"/>
  <c r="G11" i="29"/>
  <c r="J11" i="29" s="1"/>
  <c r="P11" i="29" s="1"/>
  <c r="G13" i="29"/>
  <c r="J13" i="29" s="1"/>
  <c r="P13" i="29" s="1"/>
  <c r="G16" i="29"/>
  <c r="J16" i="29" s="1"/>
  <c r="P16" i="29" s="1"/>
  <c r="G18" i="29"/>
  <c r="J18" i="29" s="1"/>
  <c r="P18" i="29" s="1"/>
  <c r="G20" i="29"/>
  <c r="J20" i="29" s="1"/>
  <c r="P20" i="29" s="1"/>
  <c r="G22" i="29"/>
  <c r="J22" i="29" s="1"/>
  <c r="P22" i="29" s="1"/>
  <c r="G24" i="29"/>
  <c r="J24" i="29" s="1"/>
  <c r="O7" i="29"/>
  <c r="O24" i="29"/>
  <c r="P14" i="29"/>
  <c r="G25" i="29"/>
  <c r="J25" i="29" s="1"/>
  <c r="P25" i="29" s="1"/>
  <c r="O9" i="29"/>
  <c r="O13" i="29"/>
  <c r="G6" i="29"/>
  <c r="J6" i="29" s="1"/>
  <c r="P6" i="29" s="1"/>
  <c r="G8" i="29"/>
  <c r="J8" i="29" s="1"/>
  <c r="P8" i="29" s="1"/>
  <c r="G10" i="29"/>
  <c r="J10" i="29" s="1"/>
  <c r="P10" i="29" s="1"/>
  <c r="G12" i="29"/>
  <c r="J12" i="29" s="1"/>
  <c r="P12" i="29" s="1"/>
  <c r="G15" i="29"/>
  <c r="J15" i="29" s="1"/>
  <c r="P15" i="29" s="1"/>
  <c r="G17" i="29"/>
  <c r="J17" i="29" s="1"/>
  <c r="P17" i="29" s="1"/>
  <c r="G19" i="29"/>
  <c r="J19" i="29" s="1"/>
  <c r="P19" i="29" s="1"/>
  <c r="G21" i="29"/>
  <c r="J21" i="29" s="1"/>
  <c r="P21" i="29" s="1"/>
  <c r="G23" i="29"/>
  <c r="J23" i="29" s="1"/>
  <c r="P23" i="29" s="1"/>
  <c r="O6" i="29"/>
  <c r="O8" i="29"/>
  <c r="O10" i="29"/>
  <c r="O12" i="29"/>
  <c r="O16" i="29"/>
  <c r="O18" i="29"/>
  <c r="O20" i="29"/>
  <c r="O22" i="29"/>
  <c r="P24" i="29"/>
  <c r="P32" i="20"/>
  <c r="G25" i="20"/>
  <c r="J25" i="20" s="1"/>
  <c r="P25" i="20" s="1"/>
  <c r="G26" i="20"/>
  <c r="J26" i="20" s="1"/>
  <c r="P26" i="20" s="1"/>
  <c r="G27" i="20"/>
  <c r="J27" i="20" s="1"/>
  <c r="P27" i="20" s="1"/>
  <c r="G28" i="20"/>
  <c r="J28" i="20" s="1"/>
  <c r="P28" i="20" s="1"/>
  <c r="G29" i="20"/>
  <c r="J29" i="20" s="1"/>
  <c r="P29" i="20" s="1"/>
  <c r="G30" i="20"/>
  <c r="J30" i="20" s="1"/>
  <c r="P30" i="20" s="1"/>
  <c r="G31" i="20"/>
  <c r="J31" i="20" s="1"/>
  <c r="P31" i="20" s="1"/>
  <c r="O25" i="20"/>
  <c r="O27" i="20"/>
  <c r="O29" i="20"/>
  <c r="O31" i="20"/>
  <c r="G33" i="20"/>
  <c r="J33" i="20" s="1"/>
  <c r="P33" i="20" s="1"/>
  <c r="G22" i="20"/>
  <c r="J22" i="20" s="1"/>
  <c r="P22" i="20" s="1"/>
  <c r="G23" i="20"/>
  <c r="J23" i="20" s="1"/>
  <c r="P23" i="20" s="1"/>
  <c r="G24" i="20"/>
  <c r="J24" i="20" s="1"/>
  <c r="P24" i="20" s="1"/>
  <c r="J8" i="20"/>
  <c r="P8" i="20" s="1"/>
  <c r="J9" i="20"/>
  <c r="P9" i="20" s="1"/>
  <c r="O33" i="6"/>
  <c r="P6" i="6"/>
  <c r="J9" i="6"/>
  <c r="P9" i="6" s="1"/>
  <c r="J11" i="6"/>
  <c r="P11" i="6" s="1"/>
  <c r="J13" i="6"/>
  <c r="P13" i="6" s="1"/>
  <c r="G19" i="6"/>
  <c r="J19" i="6" s="1"/>
  <c r="P19" i="6" s="1"/>
  <c r="P27" i="6"/>
  <c r="O6" i="6"/>
  <c r="O8" i="6"/>
  <c r="O10" i="6"/>
  <c r="O12" i="6"/>
  <c r="O14" i="6"/>
  <c r="O17" i="6"/>
  <c r="O16" i="6"/>
  <c r="O18" i="6"/>
  <c r="P28" i="6"/>
  <c r="J33" i="6"/>
  <c r="P33" i="6" s="1"/>
  <c r="J31" i="6"/>
  <c r="P31" i="6" s="1"/>
  <c r="G29" i="6"/>
  <c r="J29" i="6" s="1"/>
  <c r="P29" i="6" s="1"/>
  <c r="P7" i="6"/>
  <c r="O28" i="6"/>
  <c r="O31" i="6"/>
  <c r="G34" i="6"/>
  <c r="J34" i="6" s="1"/>
  <c r="P34" i="6" s="1"/>
  <c r="G32" i="6"/>
  <c r="J32" i="6" s="1"/>
  <c r="P32" i="6" s="1"/>
  <c r="G30" i="6"/>
  <c r="J30" i="6" s="1"/>
  <c r="P30" i="6" s="1"/>
  <c r="J5" i="6"/>
  <c r="P5" i="6" s="1"/>
  <c r="J17" i="6"/>
  <c r="P17" i="6" s="1"/>
  <c r="J24" i="1"/>
  <c r="P24" i="1"/>
  <c r="O11" i="1"/>
  <c r="O7" i="1"/>
  <c r="O24" i="1"/>
  <c r="O5" i="1"/>
  <c r="O9" i="1"/>
  <c r="J12" i="1"/>
  <c r="P12" i="1" s="1"/>
  <c r="J10" i="1"/>
  <c r="P10" i="1" s="1"/>
  <c r="J8" i="1"/>
  <c r="P8" i="1" s="1"/>
  <c r="J6" i="1"/>
  <c r="P6" i="1" s="1"/>
  <c r="P15" i="1"/>
  <c r="G17" i="1"/>
  <c r="J17" i="1" s="1"/>
  <c r="P17" i="1" s="1"/>
  <c r="G22" i="1"/>
  <c r="J22" i="1" s="1"/>
  <c r="P22" i="1" s="1"/>
  <c r="G27" i="1"/>
  <c r="J27" i="1" s="1"/>
  <c r="P27" i="1" s="1"/>
  <c r="G25" i="1"/>
  <c r="J25" i="1" s="1"/>
  <c r="P25" i="1" s="1"/>
  <c r="G23" i="1"/>
  <c r="J23" i="1" s="1"/>
  <c r="P23" i="1" s="1"/>
  <c r="J28" i="1"/>
  <c r="P28" i="1" s="1"/>
  <c r="J26" i="1"/>
  <c r="P26" i="1" s="1"/>
  <c r="O6" i="1"/>
  <c r="O8" i="1"/>
  <c r="O10" i="1"/>
  <c r="O12" i="1"/>
  <c r="O14" i="1"/>
  <c r="O16" i="1"/>
  <c r="G30" i="1"/>
  <c r="J30" i="1" s="1"/>
  <c r="P30" i="1" s="1"/>
  <c r="O22" i="1"/>
  <c r="O23" i="1"/>
  <c r="O4" i="8"/>
  <c r="J21" i="8"/>
  <c r="P21" i="8" s="1"/>
  <c r="J25" i="8"/>
  <c r="P25" i="8" s="1"/>
  <c r="P6" i="8"/>
  <c r="P4" i="8"/>
  <c r="G7" i="8"/>
  <c r="J7" i="8" s="1"/>
  <c r="P7" i="8" s="1"/>
  <c r="G14" i="8"/>
  <c r="J14" i="8" s="1"/>
  <c r="P14" i="8" s="1"/>
  <c r="O14" i="8"/>
  <c r="G16" i="8"/>
  <c r="J16" i="8" s="1"/>
  <c r="P16" i="8" s="1"/>
  <c r="O16" i="8"/>
  <c r="G18" i="8"/>
  <c r="J18" i="8" s="1"/>
  <c r="P18" i="8" s="1"/>
  <c r="O18" i="8"/>
  <c r="G27" i="8"/>
  <c r="J27" i="8" s="1"/>
  <c r="P27" i="8" s="1"/>
  <c r="O20" i="8"/>
  <c r="G5" i="8"/>
  <c r="J5" i="8" s="1"/>
  <c r="P5" i="8" s="1"/>
  <c r="O5" i="8"/>
  <c r="G39" i="8"/>
  <c r="J39" i="8" s="1"/>
  <c r="P39" i="8" s="1"/>
  <c r="O39" i="8"/>
  <c r="G37" i="8"/>
  <c r="J37" i="8" s="1"/>
  <c r="P37" i="8" s="1"/>
  <c r="O37" i="8"/>
  <c r="G35" i="8"/>
  <c r="J35" i="8" s="1"/>
  <c r="P35" i="8" s="1"/>
  <c r="O35" i="8"/>
  <c r="G45" i="8"/>
  <c r="J45" i="8" s="1"/>
  <c r="P45" i="8" s="1"/>
  <c r="O43" i="8"/>
  <c r="O21" i="8"/>
  <c r="O25" i="8"/>
  <c r="P43" i="8"/>
  <c r="G13" i="8"/>
  <c r="J13" i="8" s="1"/>
  <c r="P13" i="8" s="1"/>
  <c r="G15" i="8"/>
  <c r="J15" i="8" s="1"/>
  <c r="P15" i="8" s="1"/>
  <c r="G17" i="8"/>
  <c r="J17" i="8" s="1"/>
  <c r="P17" i="8" s="1"/>
  <c r="G19" i="8"/>
  <c r="J19" i="8" s="1"/>
  <c r="P19" i="8" s="1"/>
  <c r="G22" i="8"/>
  <c r="J22" i="8" s="1"/>
  <c r="P22" i="8" s="1"/>
  <c r="O22" i="8"/>
  <c r="G24" i="8"/>
  <c r="J24" i="8" s="1"/>
  <c r="P24" i="8" s="1"/>
  <c r="O24" i="8"/>
  <c r="G26" i="8"/>
  <c r="J26" i="8" s="1"/>
  <c r="P26" i="8" s="1"/>
  <c r="G34" i="8"/>
  <c r="J34" i="8" s="1"/>
  <c r="P34" i="8" s="1"/>
  <c r="G42" i="8"/>
  <c r="J42" i="8" s="1"/>
  <c r="P42" i="8" s="1"/>
  <c r="G41" i="8"/>
  <c r="J41" i="8" s="1"/>
  <c r="P41" i="8" s="1"/>
  <c r="G40" i="8"/>
  <c r="J40" i="8" s="1"/>
  <c r="P40" i="8" s="1"/>
  <c r="G38" i="8"/>
  <c r="J38" i="8" s="1"/>
  <c r="P38" i="8" s="1"/>
  <c r="G36" i="8"/>
  <c r="J36" i="8" s="1"/>
  <c r="P36" i="8" s="1"/>
  <c r="G44" i="8"/>
  <c r="J44" i="8" s="1"/>
  <c r="P44" i="8" s="1"/>
  <c r="J27" i="26"/>
  <c r="P27" i="26" s="1"/>
  <c r="J22" i="31"/>
  <c r="P22" i="31" s="1"/>
</calcChain>
</file>

<file path=xl/sharedStrings.xml><?xml version="1.0" encoding="utf-8"?>
<sst xmlns="http://schemas.openxmlformats.org/spreadsheetml/2006/main" count="1782" uniqueCount="299">
  <si>
    <t>55/1445</t>
  </si>
  <si>
    <t>ΑΗ244152</t>
  </si>
  <si>
    <t>55/1372</t>
  </si>
  <si>
    <t>1.26.1 ΕΠΙΜΕΛΗΤΗ Α΄ΠΑΘΟΛΟΓΙΑΣ  με αποδεδειγμένη εμπειρία και γνώση στην επείγουσα ιατρική ή εξειδίκευση στη Μ.Ε.Θ. (για το Τ.Ε.Π.)-                                        1 ΘΕΣΗ</t>
  </si>
  <si>
    <t>ΑΗ042592</t>
  </si>
  <si>
    <t>55/1727</t>
  </si>
  <si>
    <t>ΕΠ. Α' ΠΑΘΟΛΟΓΙΑΣ</t>
  </si>
  <si>
    <t>ΑΒ809625</t>
  </si>
  <si>
    <t>55/1414</t>
  </si>
  <si>
    <t>ΑΖ215424</t>
  </si>
  <si>
    <t>55/1248</t>
  </si>
  <si>
    <t>ΑΕ027573</t>
  </si>
  <si>
    <t>55/1170</t>
  </si>
  <si>
    <t>1.28.1 ΕΠΙΜΕΛΗΤΗ Β΄ ΠΑΘΟΛΟΓΙΑΣ με αποδεδειγμένη εμπειρία και γνώση στην επείγουσα ιατρική ή εξειδίκευση στη Μ.Ε.Θ. (για το Τ.Ε.Π.) -                                   (5) ΘΕΣΕΙΣ</t>
  </si>
  <si>
    <t>Σ698655</t>
  </si>
  <si>
    <t>1.33.1 ΕΠΙΜΕΛΗΤΗ Β ΠΑΘΟΛΟΓΙΑΣ  με αποδεδειγμένη εμπειρία και γνώση στην επείγουσα ιατρική ή εξειδίκευση στη Μ.Ε.Θ. (για το ΤΕΠ)                                            (1) ΘΕΣΗ</t>
  </si>
  <si>
    <t>1.37.1 ΕΠΙΜΕΛΗΤΗ Β΄ ΠΝΕΥΜΟΝΟΛΟΓΙΑΣ - ΦΥΜΑΤΙΟΛΟΓΙΑΣ με αποδεδειγμένη εμπειρία και γνώση στην επείγουσα ιατρική ή εξειδίκευση στη Μ.Ε.Θ. (για το Τ.Ε.Π.)-                                                                                                              (1) ΘΕΣΗ</t>
  </si>
  <si>
    <t>ΠΝΕΥΜΟΝΟΛΟΓΙΑΣ- ΦΥΜΑΤΙΟΛΟΓΙΑΣ</t>
  </si>
  <si>
    <t>67/789</t>
  </si>
  <si>
    <t>61/567</t>
  </si>
  <si>
    <t>ΑΜ635026</t>
  </si>
  <si>
    <t>61/1329</t>
  </si>
  <si>
    <t>1.42.1 ΕΠΙΜΕΛΗΤΗ Α΄ΠΑΘΟΛΟΓΙΑΣ με αποδεδειγμένη εμπειρία και γνώση στην επείγουσα ιατρική ή εξειδίκευση στη Μ.Ε.Θ. (για το Τ.Ε.Π.)-                                        1 ΘΕΣΗ</t>
  </si>
  <si>
    <t>ΑΙ552962</t>
  </si>
  <si>
    <t>55/921</t>
  </si>
  <si>
    <t>1.43.1 ΕΠΙΜΕΛΗΤΗΣ Β ΠΑΘΟΛΟΓΙΑΣ  με αποδεδειγμένη εμπειρία και γνώση στην επείγουσα ιατρική ή εξειδίκευση στη Μ.Ε.Θ. (για το ΤΕΠ)                                            (1) ΘΕΣΗ</t>
  </si>
  <si>
    <t>1.48. 1 ΕΠΙΜΕΛΗΤΗ Β΄ ΠΑΘΟΛΟΓΙΑΣ  με αποδεδειγμένη εμπειρία και γνώση στην επείγουσα ιατρική ή εξειδίκευση στη Μ.Ε.Θ. (για το Τ.Ε.Π.)-                                        (3) ΘΕΣΕΙΣ</t>
  </si>
  <si>
    <t>1.55.1 ΕΠΙΜΕΛΗΤΗ Β΄ΠΑΘΟΛΟΓΙΑΣ  με αποδεδειγμένη εμπειρία και γνώση στην επείγουσα ιατρική ή εξειδίκευση στη Μ.Ε.Θ. (για το Τ.Ε.Π.) -                                    (1) ΘΕΣΗ</t>
  </si>
  <si>
    <t>55/1577</t>
  </si>
  <si>
    <t>Ξ400791</t>
  </si>
  <si>
    <t>55/1032</t>
  </si>
  <si>
    <t>1.59.1 ΕΠΙΜΕΛΗΤΗ Α΄ ΠΑΘΟΛΟΓΙΑΣ  με αποδεδειγμένη εμπειρία και γνώση στην επείγουσα ιατρική ή εξειδίκευση στη Μ.Ε.Θ. (για το Τ.Ε.Π.) -                                    (1) ΘΕΣΗ</t>
  </si>
  <si>
    <t>1.61.1 ΕΠΙΜΕΛΗΤΗ Β ΠΝΕΥΜΟΝΟΛΟΓΙΑΣ - ΦΥΜΑΤΙΟΛΟΓΙΑΣ   με αποδεδειγμένη εμπειρία και γνώση στην επείγουσα ιατρική ή εξειδίκευση στη Μ.Ε.Θ. (για το ΤΕΠ)                                                                                                           (4) ΘΕΣΕΙΣ</t>
  </si>
  <si>
    <t>ΑΗ471994</t>
  </si>
  <si>
    <t>61/1762</t>
  </si>
  <si>
    <t>ΑΒ728652</t>
  </si>
  <si>
    <t>ΑΒ022937</t>
  </si>
  <si>
    <t>1.62.1 ΕΠΙΜΕΛΗΤΗ Β΄ ΠΑΘΟΛΟΓΙΑΣ με αποδεδειγμένη εμπειρία και γνώση στην επείγουσα ιατρική ή εξειδίκευση στη Μ.Ε.Θ. (για το Τ.Ε.Π.) -                                   (1) ΘΕΣΗ</t>
  </si>
  <si>
    <t>66/621</t>
  </si>
  <si>
    <t>1.67. 1 ΕΠΙΜΕΛΗΤΗ Β΄ ΠΑΘΟΛΟΓΙΑΣ  με αποδεδειγμένη εμπειρία και γνώση στην επείγουσα ιατρική ή εξειδίκευση στη Μ.Ε.Θ. (για το Τ.Ε.Π.)-                                        (2) ΘΕΣΕΙΣ</t>
  </si>
  <si>
    <t>1.71.1 ΕΠΙΜΕΛΗΤΗ Β΄ΠΝΕΥΜΟΝΟΛΟΓΙΑΣ - ΦΥΜΑΤΙΟΛΟΓΙΑΣ  με αποδεδειγμένη εμπειρία και γνώση στην επείγουσα ιατρική ή εξειδίκευση στη Μ.Ε.Θ (για το ΤΕΠ)                                                                                                           (1) ΘΕΣΗ</t>
  </si>
  <si>
    <t>1.80.1 ΕΠΙΜΕΛΗΤΗ Β΄ ΠΑΘΟΛΟΓΙΑΣ με αποδεδειγμένη εμπειρία και γνώση στην επείγουσα ιατρική ή εξειδίκευση στη Μ.Ε.Θ. (για το Τ.Ε.Π.)-                                                                                                              (2) ΘΕΣΕΙΣ</t>
  </si>
  <si>
    <t>2.27.1 ΕΠΙΜΕΛΗΤΗΣ Β΄  ΠΑΘΟΛΟΓΙΑΣ  με αποδεδειγμένη εμπειρία και γνώση στην επείγουσα ιατρική ή εξειδίκευση στη Μ.Ε.Θ. (για το ΤΕΠ)                                            (2) ΘΕΣΕΙΣ</t>
  </si>
  <si>
    <t>2.28.1 ΕΠΙΜΕΛΗΤΗ Β΄  ΠΝΕΥΜΟΝΟΛΟΓΙΑΣ - ΦΥΜΑΤΙΟΛΟΓΙΑΣ 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    (1) ΘΕΣΗ</t>
  </si>
  <si>
    <t>2.36.1 ΕΠΙΜΕΛΗΤΗ Β΄  ΠΑΘΟΛΟΓΙΑΣ  με αποδεδειγμένη εμπειρία και γνώση στην επείγουσα ιατρική ή εξειδίκευση στη Μ.Ε.Θ. (για το ΤΕΠ)                                            (1) ΘΕΣΗ</t>
  </si>
  <si>
    <t>2.59.1 ΕΠΙΜΕΛΗΤΗ Β΄  ΠΑΘΟΛΟΓΙΑΣ  με αποδεδειγμένη εμπειρία και γνώση στην επείγουσα ιατρική ή εξειδίκευση στη Μ.Ε.Θ. (για το Τ.Ε.Π.)-                                        (4) ΘΕΣΕΙΣ</t>
  </si>
  <si>
    <t>2.61.1 ΕΠΙΜΕΛΗΤΗ Β΄  ΠΝΕΥΜΟΝΟΛΟΓΙΑΣ - ΦΥΜΑΤΙΟΛΟΓΙΑΣ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   (1) ΘΕΣΗ</t>
  </si>
  <si>
    <t>55/1007</t>
  </si>
  <si>
    <t>ΑΕ077537</t>
  </si>
  <si>
    <t>2.68.1 ΕΠΙΜΕΛΗΤΗ Β΄  ΠΑΘΟΛΟΓΙΑΣ  με αποδεδειγμένη εμπειρία και γνώση στην επείγουσα ιατρική ή εξειδίκευση στη Μ.Ε.Θ. (για το ΤΕΠ)                                            (2) ΘΕΣΕΙΣ</t>
  </si>
  <si>
    <t>2.69.1 ΕΠΙΜΕΛΗΤΗ Β΄  ΠΝΕΥΜΟΝΟΛΟΓΙΑΣ - ΦΥΜΑΤΙΟΛΟΓΙΑΣ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   (2) ΘΕΣΕΙΣ</t>
  </si>
  <si>
    <t>A/A</t>
  </si>
  <si>
    <t>ΑΔΤ</t>
  </si>
  <si>
    <t>ΒΑΘΜΙΔΑ- ΕΙΔΙΚΟΤΗΤΑ</t>
  </si>
  <si>
    <t>ΠΡΟΫΠΗΡΕΣΙΑ</t>
  </si>
  <si>
    <t>ΕΠΙΣΤΗΜΟΝΙΚΟ ΕΡΓΟ</t>
  </si>
  <si>
    <t>ΕΚΠΑΙΔΕΥΤΙΚΟ ΕΡΓΟ</t>
  </si>
  <si>
    <t>ΑΘΡΟΙΣΜΑ ΠΡΙΝ ΤΗΝ ΑΝΑΓΩΓΗ</t>
  </si>
  <si>
    <t>ΠΡΙΝ ΤΗΝ ΑΝΑΓΩΓΗ</t>
  </si>
  <si>
    <t>ΥΠΟΤΡΕΤΡΑΠΛΑΣΙΑΣΜΟΣ</t>
  </si>
  <si>
    <t>ΜΕΤΑ ΤΗΝ ΑΝΑΓΩΓΗ ΣΤΑ 125</t>
  </si>
  <si>
    <t>ΜΟΡΙΑ ΕΙΔΙΚΗΣ ΕΜΠΕΙΡΙΑΣ</t>
  </si>
  <si>
    <t>ΜΕΤΑ ΤΗΝ ΑΝΑΓΩΓΗ ΣΤΑ 375</t>
  </si>
  <si>
    <t>ΣΥΝΟΛΟ ΜΕΤΑ ΤΗΝ ΑΝΑΓΩΓΗ ΣΤΑ 125 ΚΑΙ 375</t>
  </si>
  <si>
    <t>ΜΟΡΙΟΔΟΤΗΣΗ ΜΕΤΑ ΤΗΝ ΑΝΑΓΩΓΗ ΣΤΑ 300</t>
  </si>
  <si>
    <t>ΠΡΙΝ ΤΗΝ ΑΝΑΓΩΓΗ ΠΙΝΑΚΑΣ 4</t>
  </si>
  <si>
    <t>ΑΘΡΟΙΣΜΑ ΜΕΤΑ ΤΗΝ ΑΝΑΓΩΓΗ</t>
  </si>
  <si>
    <t>ΠΡΙΝ ΤΗΝ ΑΝΑΓΩΓΗ ΤΩΝ 200</t>
  </si>
  <si>
    <t>ΜΕΤΑ ΤΗΝ ΑΝΑΓΩΓΗ ΤΩΝ 200</t>
  </si>
  <si>
    <t>ΠΡΙΝ ΤΗΝ ΑΝΑΓΩΓΗ ΤΩΝ 300</t>
  </si>
  <si>
    <t>ΑΡΙΘΜΟΣ ΠΡΩΤΟΚΟΛΛΟΥ ΑΙΤΗΣΗΣ</t>
  </si>
  <si>
    <t>Α/Α</t>
  </si>
  <si>
    <t>2.85.1 ΕΠΙΜΕΛΗΤΗ Α΄  ΠΑΘΟΛΟΓΙΑΣ  με αποδεδειγμένη εμπειρία και γνώση στην επείγουσα ιατρική ή εξειδίκευση στη Μ.Ε.Θ. (για το Τ.Ε.Π.) -                                    (1) ΘΕΣΗ</t>
  </si>
  <si>
    <t>2.87.1 ΕΠΙΜΕΛΗΤΗΣ Β΄  ΠΑΘΟΛΟΓΙΑΣ  με αποδεδειγμένη εμπειρία και γνώση στην επείγουσα ιατρική ή εξειδίκευση στη Μ.Ε.Θ. (για το ΤΕΠ)                                            (4) ΘΕΣΕΙΣ</t>
  </si>
  <si>
    <t>2.93.1 ΕΠΙΜΕΛΗΤΗ Β΄  ΠΝΕΥΜΟΝΟΛΟΓΙΑΣ - ΦΥΜΑΤΙΟΛΟΓΙΑΣ με αποδεδειγμένη εμπειρία και γνώση στην επείγουσα ιατρική ή εξειδίκευση στη Μ.Ε.Θ. (για το Τ.Ε.Π.) -                                                                                                      (1) ΘΕΣΗ</t>
  </si>
  <si>
    <t xml:space="preserve">2.4.1  ΕΠΙΜΕΛΗΤΗΣ Β΄ ΠΑΘΟΛΟΓΙΑΣ  με αποδεδειγμένη εμπειρία και γνώση στην επείγουσα ιατρική ή εξειδίκευση στη Μ.Ε.Θ. (για το ΤΕΠ)                                                                                      (3) ΘΕΣΕΙΣ </t>
  </si>
  <si>
    <t>55/645</t>
  </si>
  <si>
    <t>Χ682954</t>
  </si>
  <si>
    <t>55/136</t>
  </si>
  <si>
    <t>ΑΜ106317</t>
  </si>
  <si>
    <t>55/281</t>
  </si>
  <si>
    <t>Ρ372101</t>
  </si>
  <si>
    <t>55/257</t>
  </si>
  <si>
    <t>ΑΖ255462</t>
  </si>
  <si>
    <t>55/1511</t>
  </si>
  <si>
    <t>Σ505059</t>
  </si>
  <si>
    <t>55/1510</t>
  </si>
  <si>
    <t>ΑΙ543189</t>
  </si>
  <si>
    <t>55/86</t>
  </si>
  <si>
    <t>ΑΒ016366</t>
  </si>
  <si>
    <t>55/1226</t>
  </si>
  <si>
    <t>ΑΝ501776</t>
  </si>
  <si>
    <t>55/105</t>
  </si>
  <si>
    <t>ΑΚ632979</t>
  </si>
  <si>
    <t>55/268</t>
  </si>
  <si>
    <t>ΑΝ078868</t>
  </si>
  <si>
    <t>55/1777</t>
  </si>
  <si>
    <t>ΑΙ011358</t>
  </si>
  <si>
    <t>55/87</t>
  </si>
  <si>
    <t>ΑΗ168297</t>
  </si>
  <si>
    <t>55/1305</t>
  </si>
  <si>
    <t>ΑΑ067039</t>
  </si>
  <si>
    <t>55/1155</t>
  </si>
  <si>
    <t>ΑΚ102013</t>
  </si>
  <si>
    <t>55/1738</t>
  </si>
  <si>
    <t>ΑΚ574461</t>
  </si>
  <si>
    <t>55/1188</t>
  </si>
  <si>
    <t>ΑΑ767469</t>
  </si>
  <si>
    <t>55/1050</t>
  </si>
  <si>
    <t>ΑΗ563925</t>
  </si>
  <si>
    <t>55/26</t>
  </si>
  <si>
    <t>Π755058</t>
  </si>
  <si>
    <t>61/1472</t>
  </si>
  <si>
    <t>ΑΒ620628</t>
  </si>
  <si>
    <t>61/1491</t>
  </si>
  <si>
    <t>ΑΕ534913</t>
  </si>
  <si>
    <t>61/1406</t>
  </si>
  <si>
    <t>ΑΖ440538</t>
  </si>
  <si>
    <t>61/1191</t>
  </si>
  <si>
    <t>Φ242605</t>
  </si>
  <si>
    <t>61/789</t>
  </si>
  <si>
    <t>Π681015</t>
  </si>
  <si>
    <t>61/723</t>
  </si>
  <si>
    <t>ΑΚ242733</t>
  </si>
  <si>
    <t>61/1289</t>
  </si>
  <si>
    <t>ΑΖ168816</t>
  </si>
  <si>
    <t>61/1485</t>
  </si>
  <si>
    <t>Ξ020178</t>
  </si>
  <si>
    <t>61/1033</t>
  </si>
  <si>
    <t>ΑΝ171022</t>
  </si>
  <si>
    <t>55/1190</t>
  </si>
  <si>
    <t>ΑΙ051482</t>
  </si>
  <si>
    <t>55/1663</t>
  </si>
  <si>
    <t>ΑΗ719540</t>
  </si>
  <si>
    <t>55/1489</t>
  </si>
  <si>
    <t>Σ650232</t>
  </si>
  <si>
    <t>55/1384</t>
  </si>
  <si>
    <t>ΑΒ060428</t>
  </si>
  <si>
    <t>55/1636</t>
  </si>
  <si>
    <t>ΑΚ790992</t>
  </si>
  <si>
    <t>55/1171</t>
  </si>
  <si>
    <t>Π965935</t>
  </si>
  <si>
    <t>61/832</t>
  </si>
  <si>
    <t>Π636630</t>
  </si>
  <si>
    <t>61/732</t>
  </si>
  <si>
    <t>Χ184510</t>
  </si>
  <si>
    <t>61/559</t>
  </si>
  <si>
    <t>ΑΗ053391</t>
  </si>
  <si>
    <t>61/1072</t>
  </si>
  <si>
    <t>ΑΙ040152</t>
  </si>
  <si>
    <t>55/1440</t>
  </si>
  <si>
    <t>ΑΒ530387</t>
  </si>
  <si>
    <t>55/1393</t>
  </si>
  <si>
    <t>ΑΕ286630</t>
  </si>
  <si>
    <t>55/1585</t>
  </si>
  <si>
    <t>ΑΚ644550</t>
  </si>
  <si>
    <t>55/851</t>
  </si>
  <si>
    <t>ΑΝ159900</t>
  </si>
  <si>
    <t>55/1001</t>
  </si>
  <si>
    <t>Φ368029</t>
  </si>
  <si>
    <t>55/1701</t>
  </si>
  <si>
    <t>Τ073079</t>
  </si>
  <si>
    <t>61/1637</t>
  </si>
  <si>
    <t>ΑΕ800903</t>
  </si>
  <si>
    <t>61/665</t>
  </si>
  <si>
    <t>ΑΒ022674</t>
  </si>
  <si>
    <t>61/657</t>
  </si>
  <si>
    <t>ΑΚ145563</t>
  </si>
  <si>
    <t>61/618</t>
  </si>
  <si>
    <t>ΑΒ022397</t>
  </si>
  <si>
    <t>61/269</t>
  </si>
  <si>
    <t>Ξ051361</t>
  </si>
  <si>
    <t>61/197</t>
  </si>
  <si>
    <t>ΑΕ546755</t>
  </si>
  <si>
    <t>55/1698</t>
  </si>
  <si>
    <t>ΑΚ233021</t>
  </si>
  <si>
    <t>55/1562</t>
  </si>
  <si>
    <t>ΑΖ591173</t>
  </si>
  <si>
    <t>55/1734</t>
  </si>
  <si>
    <t>ΑΚ132392</t>
  </si>
  <si>
    <t>61/1098</t>
  </si>
  <si>
    <t>ΑΚ778454</t>
  </si>
  <si>
    <t>61/1304</t>
  </si>
  <si>
    <t>ΑΝ011713</t>
  </si>
  <si>
    <t>61/579</t>
  </si>
  <si>
    <t>ΑΗ555518</t>
  </si>
  <si>
    <t>61/829</t>
  </si>
  <si>
    <t>ΑΚ586890</t>
  </si>
  <si>
    <t>61/1555</t>
  </si>
  <si>
    <t>ΑΒ664163</t>
  </si>
  <si>
    <t>61/1276</t>
  </si>
  <si>
    <t>Σ504417</t>
  </si>
  <si>
    <t>61/742</t>
  </si>
  <si>
    <t>ΑΙ108973</t>
  </si>
  <si>
    <t>ΕΚΠΑΙΔΕΥΤΙΚΟ ΕΡΓΟ ΩΣ ΕΚΠΑΙΔΕΥΟΜΕΝΟΣ</t>
  </si>
  <si>
    <t>1.2.1 ΕΠΙΜΕΛΗΤΗ Α΄ΠΑΘΟΛΟΓΙΑΣ  με αποδεδειγμένη εμπειρία και γνώση στην επείγουσα ιατρική ή εξειδίκευση στη Μ.Ε.Θ. (για το Τ.Ε.Π.) -                                         (1) ΘΕΣΗ</t>
  </si>
  <si>
    <t>ΑΚ088993</t>
  </si>
  <si>
    <t>55/1091</t>
  </si>
  <si>
    <t>Π569642</t>
  </si>
  <si>
    <t>55/371</t>
  </si>
  <si>
    <t>ΠΑΘΟΛΟΓΙΑΣ</t>
  </si>
  <si>
    <t>ΑΙ023906</t>
  </si>
  <si>
    <t>55/1160</t>
  </si>
  <si>
    <t>ΑΒ564453</t>
  </si>
  <si>
    <t>55/871</t>
  </si>
  <si>
    <t>Ξ168454</t>
  </si>
  <si>
    <t>55/554</t>
  </si>
  <si>
    <t>Σ698665</t>
  </si>
  <si>
    <t>55/78</t>
  </si>
  <si>
    <t>ΠΝΕΥΜΟΝΟΛΟΓΙΑΣ - ΦΥΜΑΤΙΟΛΟΓΙΑΣ</t>
  </si>
  <si>
    <t>ΑΗ062648</t>
  </si>
  <si>
    <t>61/1716</t>
  </si>
  <si>
    <t>ΑΚ028511</t>
  </si>
  <si>
    <t>61/1438</t>
  </si>
  <si>
    <t>ΑΒ358622</t>
  </si>
  <si>
    <t>61/576</t>
  </si>
  <si>
    <t>ΑΙ677843</t>
  </si>
  <si>
    <t>61/564</t>
  </si>
  <si>
    <t>ΑΖ618062</t>
  </si>
  <si>
    <t>61/546</t>
  </si>
  <si>
    <t>ΑΑ095218</t>
  </si>
  <si>
    <t>61/159</t>
  </si>
  <si>
    <t>1.5.1 ΕΠΙΜΕΛΗΤΗ Β΄ΠΑΘΟΛΟΓΙΑΣ  με αποδεδειγμένη εμπειρία και γνώση στην επείγουσα ιατρική ή εξειδίκευση στη Μ.Ε.Θ. (για το Τ.Ε.Π.) -                                   (4) ΘΕΣΕΙΣ</t>
  </si>
  <si>
    <t>ΕΠ. Β ΄ΠΑΘΟΛΟΓΙΑΣ</t>
  </si>
  <si>
    <t>ΑΚ 233021</t>
  </si>
  <si>
    <t>Π377209</t>
  </si>
  <si>
    <t>55/1135</t>
  </si>
  <si>
    <t>ΑΚ376493</t>
  </si>
  <si>
    <t>55/939</t>
  </si>
  <si>
    <t>ΑΖ713059</t>
  </si>
  <si>
    <t>55/621</t>
  </si>
  <si>
    <t>ΑΕ782346</t>
  </si>
  <si>
    <t>55/543</t>
  </si>
  <si>
    <t>ΑΒ291996</t>
  </si>
  <si>
    <t>55/280</t>
  </si>
  <si>
    <t>ΑΖ454783</t>
  </si>
  <si>
    <t>55/259</t>
  </si>
  <si>
    <t>ΠΑΘΟΛΟΓΙΑ</t>
  </si>
  <si>
    <t>ΠΝΕΥΜΟΝΟΛΟΓΙΑ - ΦΥΜΑΤΙΟΛΟΓΙΑ</t>
  </si>
  <si>
    <t>1.10.1 ΕΠΙΜΕΛΗΤΗ Α΄ΠΝΕΜΟΝΟΛΟΓΙΑΣ -ΦΥΜΑΤΙΟΛΟΓΙΑΣ  με αποδεδειγμένη εμπειρία και γνώση στην επείγουσα ιατρική ή εξειδίκευση στη Μ.Ε.Θ. (για το Τ.Ε.Π.)-                                       1 ΘΕΣΗ</t>
  </si>
  <si>
    <t>ΕΠ. Α' ΠΝΕΥΜΟΝΟΛΟΓΙΑΣ</t>
  </si>
  <si>
    <t>ΑΒ728625</t>
  </si>
  <si>
    <t>61/1117</t>
  </si>
  <si>
    <t>1.11.1 ΕΠΙΜΕΛΗΤΗ Β ΠΑΘΟΛΟΓΙΑΣ  με αποδεδειγμένη εμπειρία και γνώση στην επείγουσα ιατρική ή εξειδίκευση στη Μ.Ε.Θ. (για το ΤΕΠ)                                            (2) ΘΕΣΕΙΣ</t>
  </si>
  <si>
    <t>Σ573909</t>
  </si>
  <si>
    <t>55/1435</t>
  </si>
  <si>
    <t>ΕΠ.Β' ΠΑΘΟΛΟΓΙΑΣ</t>
  </si>
  <si>
    <t>Τ041046</t>
  </si>
  <si>
    <t>55/441</t>
  </si>
  <si>
    <t>Π929643</t>
  </si>
  <si>
    <t>55/369</t>
  </si>
  <si>
    <t>ΑΖ060211</t>
  </si>
  <si>
    <t>55/167</t>
  </si>
  <si>
    <t>1.13.1 ΕΠΙΜΕΛΗΤΗ Β΄ ΠΝΕΥΜΟΝΟΛΟΓΙΑΣ - ΦΥΜΑΤΙΟΛΟΓΙΑΣ με αποδεδειγμένη εμπειρία και γνώση στην επείγουσα ιατρική ή εξειδίκευση στη Μ.Ε.Θ. (για το Τ.Ε.Π.)-                                                                                                              (2) ΘΕΣΕΙΣ</t>
  </si>
  <si>
    <t>ΑΕ801305</t>
  </si>
  <si>
    <t>61/1733</t>
  </si>
  <si>
    <t>ΕΠ.Β΄ΠΝΕΥΜΟΝΟΛΟΓΙΑΣ- ΦΥΜΑΤΙΟΛΟΓΙΑΣ</t>
  </si>
  <si>
    <t>ΑΒ665730</t>
  </si>
  <si>
    <t>61/941</t>
  </si>
  <si>
    <t>ΑΗ535126</t>
  </si>
  <si>
    <t>61/627</t>
  </si>
  <si>
    <t>ΑΜ504210</t>
  </si>
  <si>
    <t>61/531</t>
  </si>
  <si>
    <t>ΑΙ576979</t>
  </si>
  <si>
    <t>61/449</t>
  </si>
  <si>
    <t>ΑΒ424645</t>
  </si>
  <si>
    <t>61/416</t>
  </si>
  <si>
    <t>Σ028237</t>
  </si>
  <si>
    <t>61/224</t>
  </si>
  <si>
    <t>ΑΙ098276</t>
  </si>
  <si>
    <t>61/212</t>
  </si>
  <si>
    <t>1.18.1 ΕΠΙΜΕΛΗΤΗ Α΄ΠΑΘΟΛΟΓΙΑΣ με αποδεδειγμένη εμπειρία και γνώση στην επείγουσα ιατρική ή εξειδίκευση στη Μ.Ε.Θ. (για το Τ.Ε.Π.)-                                                                        1 ΘΕΣΗ</t>
  </si>
  <si>
    <t>ΕΠ.   Α' ΠΑΘΟΛΟΓΙΑΣ</t>
  </si>
  <si>
    <t>Ρ040794</t>
  </si>
  <si>
    <t>61/1040</t>
  </si>
  <si>
    <t>ΑΚ046813</t>
  </si>
  <si>
    <t xml:space="preserve"> </t>
  </si>
  <si>
    <t>ΤΕΛΙΚΟΣ ΠΙΝΑΚΑΣ ΜΟΡΙΟΔΟΤΗΣΗΣ  Προκήρυξη 11515/28.03.2018 του Π.Γ.Ν. " ΑΤΤΙΚΟΝ "</t>
  </si>
  <si>
    <t>ΤΕΛΙΚΟΣ ΠΙΝΑΚΑΣ ΜΟΡΙΟΔΟΤΗΣΗΣ- Η υπ’ αριθμ. πρωτ. 8680/28.03.2018 προκήρυξη του Γ.Ν.Α. «ΚΟΡΓΙΑΛΕΝΕΙΟ – ΜΠΕΝΑΚΕΙΟ» Ε.Ε.Σ.</t>
  </si>
  <si>
    <t>ΤΕΛΙΚΟΣ ΠΙΝΑΚΑΣ ΜΟΡΙΟΔΟΤΗΣΗΣ - Η υπ' αρ. πρωτ.  10737/27.3.18  προκήρυξη του Γ.Ν.Α " Γ. ΓΕΝΝΗΜΑΤΑΣ</t>
  </si>
  <si>
    <t>ΤΕΛΙΚΟΣ ΠΙΝΑΚΑΣ ΜΟΡΙΟΔΟΤΗΣΗΣ - Η υπ’ αριθμ. πρωτ. 6811/27.3.18 προκήρυξη του Γ.Ν.Α " ΣΙΣΜΑΝΟΓΛΕΙΟ - ΑΜΑΛΙΑ ΦΛΕΜΙΓΚ" (ΟΡΓΑΝΙΚΗ ΜΟΝΑΔΑ ΤΗΣ ΕΔΡΑΣ ΣΙΣΜΑΝΟΓΛΕΙΟ)</t>
  </si>
  <si>
    <t>ΤΕΛΙΚΟΣ ΠΙΝΑΚΑΣ ΜΟΡΙΟΔΟΤΗΣΗΣ -  Η υπ’ αριθ. πρωτ. 9165/23-3-18 Ορθή Επανάληψη προκήρυξη του Γ.Ν.ΝΕΑΣ ΙΩΝΙΑΣ " ΚΩΝΣΤΑΝΤΟΠΟΥΛΕΙΟ" -ΠΑΤΗΣΙΩΝ  (ΟΡΓΑΝΙΚΗ ΜΟΝΑΔΑ ΤΗΣ ΕΔΡΑΣ "ΚΩΝΣΤΑΝΤΟΠΟΥΛΕΙΟ Ν. ΙΩΝΙΑΣ"</t>
  </si>
  <si>
    <t>ΤΕΛΙΚΟΣ ΠΙΝΑΚΑΣ ΜΟΡΙΟΔΟΤΗΣΗΣ - Η υπ’ αριθμ. πρωτ. 5413/29.03.2018 προκήρυξη του Γ.Ν. Α. «ΙΠΠΟΚΡΑΤΕΙΟ».</t>
  </si>
  <si>
    <t>ΤΕΛΙΚΟΣ ΠΙΝΑΚΑΣ ΜΟΡΙΟΔΟΤΗΣΗΣ - Η υπ’ αριθμ. πρωτ. 5703/27.03.2018 προκήρυξη του Γ.Ν. «ΕΛΕΝΑ ΒΕΝΙΖΕΛΟΥ – ΑΛΕΞΑΝΔΡΑ»  ΟΡΓΑΝΙΚΗ ΜΟΝΑΔΑ ΤΗΣ ΕΔΡΑΣ " ΑΛΕΞΑΝΔΡΑ"</t>
  </si>
  <si>
    <t>ΤΕΛΙΚΟΣ ΠΙΝΑΚΑΣ ΜΟΡΙΟΔΟΤΗΣΗΣ- Η υπ’ αριθμ. πρωτ. 4566/φ.1300,910/29.03.2018  προκήρυξη του Γ.Α.Ν.Α. " Ο ΑΓΙΟΣ ΣΑΒΒΑΣ"</t>
  </si>
  <si>
    <t>ΤΕΛΙΚΟΣ ΠΙΝΑΚΑΣ ΜΟΡΙΟΔΟΤΗΣΗΣ - Η υπ’ αριθμ. πρωτ. 7440/22.03.2018  προκήρυξη του Γ.Ν.Ν.Θ.Α " ΣΩΤΗΡΙΑ"</t>
  </si>
  <si>
    <t>ΤΕΛΙΚΟΣ ΠΙΝΑΚΑΣ ΜΟΡΙΟΔΟΤΗΣΗΣ- Η υπ’ αριθμ. πρωτ.  4207/28.03.2018  προκήρυξη του Γ.Ν.Α " ΚΑΤ"</t>
  </si>
  <si>
    <t>ΤΕΛΙΚΟΣ ΠΙΝΑΚΑΣ ΜΟΡΙΟΔΟΤΗΣΗΣ-  Η υπ' αρ. πρωτ. 10004/Φ702/28.03.2018  προκήρυξη του Γ.Ν.ΕΛΕΥΣΙΝΑΣ "ΘΡΙΑΣΙΟ"</t>
  </si>
  <si>
    <t>ΤΕΛΙΚΟΣ ΠΙΝΑΚΑΣ ΜΟΡΙΟΔΟΤΗΣΗΣ- Η υπ΄αρ. πρωτ. 10/02/4244/10931/27.03.2018 προκήρυξη του Γ.Ν.Α. " ΕΥΑΓΓΕΛΙΣΜΟΣ - ΟΦΘΑΜΙΑΤΡΕΙΟ ΑΘΗΝΩΝ"</t>
  </si>
  <si>
    <t>2.10.1 - 2.10.7   ΕΠΙΜΕΛΗΤΗ Α΄  ΑΝΑΣΘΗΣΙΟΛΟΓΙΑΣ ή ΠΑΘΟΛΟΓΙΑΣ ή ΚΑΡΔΙΟΛΟΓΙΑΣ ή  ΧΕΙΡΟΥΡΓΙΚΗΣ ή ΠΝΕΥΜΟΝΟΛΟΓΙΑΣ - ΦΥΜΑΤΙΟΛΟΓΙΑΣ ή ΟΡΘΟΠΑΙΔΙΚΗΣ με αποδεδειγμένη εμπειρία και γνώση στην επείγουσα ιατρική ή εξειδίκευση στη Μ.Ε.Θ. ή ΓΕΝΙΚΗΣ ΙΑΤΡΙΚΗΣ με αποδεδειγμένη εμπειρία και γνώση στην επείγουσα ιατρική, διάσωση, προνοσοκομειακλη περίθαλψη και διαχείριση  - διοίκηση - συντονισμό του έργου της εφημερίας (για το ΤΕΠ)                                                                                                                                                (2) ΘΕΣΕΙΣ</t>
  </si>
  <si>
    <t>ΑΗ210711</t>
  </si>
  <si>
    <t>61/706</t>
  </si>
  <si>
    <t>ΤΕΛΙΚΟΣ ΠΙΝΑΚΑΣ ΜΟΡΙΟΔΟΤΗΣΗΣ  προκήρυξη 4731/21.03.2018 του Γ.Ν. ΧΙΟΥ "ΣΚΥΛΙΤΣΕΙΟ"</t>
  </si>
  <si>
    <t>ΤΕΛΙΚΟΣ ΠΙΝΑΚΑΣ ΜΟΡΙΟΔΟΤΗΣΗΣ  προκήρυξη 5648/27.03.2018 του Γ.Ν.ΠΕΙΡΑΙΑ " ΤΖΑΝΕΙΟ"</t>
  </si>
  <si>
    <t>ΤΕΛΙΚΟΣ ΠΙΝΑΚΑΣ ΜΟΡΙΟΔΟΤΗΣΗΣ  Προκήρυξη 3819/27.03.2018 του Γ.Ν.ΣΑΜΟΥ  " ΑΓΙΟΣ ΠΑΝΤΕΛΕΗΜΩΝ"</t>
  </si>
  <si>
    <t>ΤΕΛΙΚΟΣ ΠΙΝΑΚΑΣ ΜΟΡΙΟΔΟΤΗΣΗΣ  Προκήρυξη 14273/28.03.2018 του Γ.Ν. ΝΙΚΑΙΑΣ ΠΕΙΡΑΙΑ  "ΑΓΙΟΣ ΠΑΝΤΕΛΕΗΜΩΝ" - Γ.Ν.Δ.Α. " ΑΓΙΑ ΒΑΡΒΑΡΑ" ( ΟΡΓΑΝΙΚΗ ΜΟΝΑΔΑ ΤΗΣ ΕΔΡΑΣ ΝΙΚΑΙΑ ΑΓΙΟΣ ΠΑΝΤΕΛΕΗΜΩΝ)</t>
  </si>
  <si>
    <t>ΤΕΛΙΚΟΣ ΠΙΝΑΚΑΣ ΜΟΡΙΟΔΟΤΗΣΗΣ  Προκήρυξη 4607/26.03.2018 του Γ.Ν. ΒΟΥΛΑΣ "ΑΣΚΛΗΠΙΕΙΟ"</t>
  </si>
  <si>
    <t>ΤΕΛΙΚΟΣ ΠΙΝΑΚΑΣ ΜΟΡΙΟΔΟΤΗΣΗΣ- Η υπ’ αριθμ.πρωτ. 4418/22.03.2018 Ορθή Επανάληψη   προκήρυξη του Γ.Ν.Α " ΛΑΙΚΟ"</t>
  </si>
  <si>
    <t>1.60.1 ΕΠΙΜΕΛΗΤΗ Α΄ΠΝΕΥΜΟΝΟΛΟΓΙΑΣ - ΦΥΜΑΤΙΟΛΟΓΙΑΣ   με αποδεδειγμένη εμπειρία και γνώση στην επείγουσα ιατρική ή εξειδίκευση στη Μ.Ε.Θ. (για το Τ.Ε.Π.)-                                        1 ΘΕΣΗ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</si>
</sst>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4" x14ac:knownFonts="1">
    <font>
      <sz val="11"/>
      <color rgb="FF000000"/>
      <name val="Calibri"/>
      <family val="2"/>
      <charset val="161"/>
    </font>
    <font>
      <sz val="11"/>
      <color indexed="55"/>
      <name val="Calibri"/>
      <family val="2"/>
      <charset val="161"/>
    </font>
    <font>
      <sz val="11"/>
      <color indexed="55"/>
      <name val="Calibri"/>
      <family val="2"/>
      <charset val="161"/>
    </font>
    <font>
      <sz val="11"/>
      <color indexed="55"/>
      <name val="Calibri"/>
      <family val="2"/>
      <charset val="161"/>
    </font>
    <font>
      <sz val="10"/>
      <name val="Arial"/>
      <family val="2"/>
      <charset val="161"/>
    </font>
    <font>
      <b/>
      <sz val="12"/>
      <color indexed="55"/>
      <name val="Calibri"/>
      <family val="2"/>
      <charset val="161"/>
    </font>
    <font>
      <b/>
      <sz val="10"/>
      <color indexed="55"/>
      <name val="Calibri"/>
      <family val="2"/>
      <charset val="161"/>
    </font>
    <font>
      <b/>
      <sz val="11"/>
      <color indexed="55"/>
      <name val="Calibri"/>
      <family val="2"/>
      <charset val="161"/>
    </font>
    <font>
      <sz val="10"/>
      <color indexed="55"/>
      <name val="Calibri"/>
      <family val="2"/>
      <charset val="161"/>
    </font>
    <font>
      <sz val="12"/>
      <color indexed="55"/>
      <name val="Calibri"/>
      <family val="2"/>
      <charset val="161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1"/>
      <color indexed="55"/>
      <name val="Calibri"/>
      <family val="2"/>
      <charset val="161"/>
    </font>
    <font>
      <sz val="11"/>
      <name val="Calibri"/>
      <family val="2"/>
      <charset val="161"/>
    </font>
    <font>
      <sz val="11"/>
      <color indexed="55"/>
      <name val="Calibri"/>
      <family val="2"/>
      <charset val="161"/>
    </font>
    <font>
      <sz val="10"/>
      <name val="Calibri"/>
      <family val="2"/>
      <charset val="161"/>
    </font>
    <font>
      <sz val="11"/>
      <name val="Arial"/>
      <family val="2"/>
      <charset val="161"/>
    </font>
    <font>
      <sz val="11"/>
      <color indexed="55"/>
      <name val="Calibri"/>
      <family val="2"/>
      <charset val="161"/>
    </font>
    <font>
      <b/>
      <sz val="11"/>
      <color indexed="55"/>
      <name val="Calibri"/>
      <family val="2"/>
      <charset val="161"/>
    </font>
    <font>
      <sz val="11"/>
      <color indexed="55"/>
      <name val="Calibri"/>
      <family val="2"/>
      <charset val="161"/>
    </font>
    <font>
      <b/>
      <sz val="11"/>
      <name val="Calibri"/>
      <family val="2"/>
      <charset val="161"/>
    </font>
    <font>
      <sz val="11"/>
      <color indexed="55"/>
      <name val="Calibri"/>
      <family val="2"/>
      <charset val="161"/>
    </font>
    <font>
      <sz val="11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</fonts>
  <fills count="17">
    <fill>
      <patternFill patternType="none"/>
    </fill>
    <fill>
      <patternFill patternType="gray125"/>
    </fill>
    <fill>
      <patternFill patternType="solid">
        <fgColor indexed="23"/>
        <bgColor indexed="14"/>
      </patternFill>
    </fill>
    <fill>
      <patternFill patternType="solid">
        <fgColor indexed="18"/>
        <bgColor indexed="14"/>
      </patternFill>
    </fill>
    <fill>
      <patternFill patternType="solid">
        <fgColor indexed="18"/>
        <bgColor indexed="47"/>
      </patternFill>
    </fill>
    <fill>
      <patternFill patternType="solid">
        <fgColor indexed="18"/>
        <bgColor indexed="64"/>
      </patternFill>
    </fill>
    <fill>
      <patternFill patternType="solid">
        <fgColor indexed="18"/>
        <bgColor indexed="38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12"/>
      </patternFill>
    </fill>
    <fill>
      <patternFill patternType="solid">
        <fgColor theme="0"/>
        <bgColor indexed="1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1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12"/>
      </patternFill>
    </fill>
    <fill>
      <patternFill patternType="solid">
        <fgColor theme="0"/>
        <bgColor indexed="47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2" fillId="0" borderId="0" applyBorder="0" applyProtection="0"/>
  </cellStyleXfs>
  <cellXfs count="219">
    <xf numFmtId="0" fontId="0" fillId="0" borderId="0" xfId="0"/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0" fillId="5" borderId="0" xfId="0" applyFill="1" applyAlignment="1">
      <alignment wrapText="1"/>
    </xf>
    <xf numFmtId="0" fontId="6" fillId="6" borderId="2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wrapText="1"/>
    </xf>
    <xf numFmtId="0" fontId="6" fillId="5" borderId="2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6" fillId="5" borderId="2" xfId="0" applyFont="1" applyFill="1" applyBorder="1" applyAlignment="1">
      <alignment wrapText="1"/>
    </xf>
    <xf numFmtId="4" fontId="6" fillId="5" borderId="2" xfId="0" applyNumberFormat="1" applyFont="1" applyFill="1" applyBorder="1" applyAlignment="1">
      <alignment wrapText="1"/>
    </xf>
    <xf numFmtId="4" fontId="6" fillId="7" borderId="2" xfId="0" applyNumberFormat="1" applyFont="1" applyFill="1" applyBorder="1" applyAlignment="1">
      <alignment wrapText="1"/>
    </xf>
    <xf numFmtId="0" fontId="6" fillId="7" borderId="2" xfId="0" applyFont="1" applyFill="1" applyBorder="1" applyAlignment="1">
      <alignment wrapText="1"/>
    </xf>
    <xf numFmtId="0" fontId="8" fillId="5" borderId="2" xfId="0" applyFont="1" applyFill="1" applyBorder="1" applyAlignment="1">
      <alignment wrapText="1"/>
    </xf>
    <xf numFmtId="0" fontId="9" fillId="5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4" fontId="8" fillId="5" borderId="2" xfId="0" applyNumberFormat="1" applyFont="1" applyFill="1" applyBorder="1" applyAlignment="1">
      <alignment wrapText="1"/>
    </xf>
    <xf numFmtId="4" fontId="8" fillId="7" borderId="2" xfId="0" applyNumberFormat="1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7" fillId="5" borderId="0" xfId="0" applyFont="1" applyFill="1" applyAlignment="1">
      <alignment wrapText="1"/>
    </xf>
    <xf numFmtId="4" fontId="0" fillId="5" borderId="0" xfId="0" applyNumberFormat="1" applyFill="1" applyAlignment="1">
      <alignment wrapText="1"/>
    </xf>
    <xf numFmtId="0" fontId="0" fillId="5" borderId="2" xfId="0" applyFill="1" applyBorder="1" applyAlignment="1">
      <alignment wrapText="1"/>
    </xf>
    <xf numFmtId="0" fontId="0" fillId="5" borderId="0" xfId="0" applyFill="1" applyAlignment="1">
      <alignment horizontal="center" wrapText="1"/>
    </xf>
    <xf numFmtId="4" fontId="0" fillId="5" borderId="2" xfId="0" applyNumberFormat="1" applyFill="1" applyBorder="1" applyAlignment="1">
      <alignment wrapText="1"/>
    </xf>
    <xf numFmtId="4" fontId="0" fillId="7" borderId="2" xfId="0" applyNumberFormat="1" applyFill="1" applyBorder="1" applyAlignment="1">
      <alignment wrapText="1"/>
    </xf>
    <xf numFmtId="0" fontId="0" fillId="5" borderId="0" xfId="0" applyFill="1"/>
    <xf numFmtId="49" fontId="4" fillId="5" borderId="2" xfId="0" applyNumberFormat="1" applyFont="1" applyFill="1" applyBorder="1"/>
    <xf numFmtId="0" fontId="0" fillId="3" borderId="0" xfId="0" applyFill="1" applyAlignment="1">
      <alignment wrapText="1"/>
    </xf>
    <xf numFmtId="0" fontId="0" fillId="5" borderId="3" xfId="0" applyFill="1" applyBorder="1" applyAlignment="1">
      <alignment wrapText="1"/>
    </xf>
    <xf numFmtId="4" fontId="8" fillId="5" borderId="0" xfId="0" applyNumberFormat="1" applyFont="1" applyFill="1" applyAlignment="1">
      <alignment wrapText="1"/>
    </xf>
    <xf numFmtId="0" fontId="8" fillId="5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49" fontId="10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49" fontId="4" fillId="5" borderId="8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5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6" fillId="0" borderId="12" xfId="0" applyFont="1" applyBorder="1" applyAlignment="1">
      <alignment horizontal="center" vertical="top" wrapText="1"/>
    </xf>
    <xf numFmtId="49" fontId="10" fillId="0" borderId="13" xfId="0" applyNumberFormat="1" applyFont="1" applyBorder="1" applyAlignment="1">
      <alignment horizontal="center" vertical="top" wrapText="1"/>
    </xf>
    <xf numFmtId="49" fontId="0" fillId="5" borderId="2" xfId="0" applyNumberFormat="1" applyFill="1" applyBorder="1"/>
    <xf numFmtId="49" fontId="0" fillId="5" borderId="8" xfId="0" applyNumberFormat="1" applyFill="1" applyBorder="1"/>
    <xf numFmtId="49" fontId="0" fillId="5" borderId="8" xfId="0" applyNumberFormat="1" applyFill="1" applyBorder="1" applyAlignment="1">
      <alignment horizontal="center"/>
    </xf>
    <xf numFmtId="0" fontId="0" fillId="5" borderId="14" xfId="0" applyFill="1" applyBorder="1" applyAlignment="1">
      <alignment wrapText="1"/>
    </xf>
    <xf numFmtId="0" fontId="0" fillId="5" borderId="2" xfId="0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 vertical="top" wrapText="1"/>
    </xf>
    <xf numFmtId="0" fontId="5" fillId="8" borderId="0" xfId="0" applyFont="1" applyFill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top" wrapText="1"/>
    </xf>
    <xf numFmtId="49" fontId="0" fillId="0" borderId="5" xfId="0" applyNumberFormat="1" applyBorder="1"/>
    <xf numFmtId="49" fontId="4" fillId="5" borderId="15" xfId="0" applyNumberFormat="1" applyFont="1" applyFill="1" applyBorder="1"/>
    <xf numFmtId="49" fontId="13" fillId="5" borderId="9" xfId="0" applyNumberFormat="1" applyFont="1" applyFill="1" applyBorder="1" applyAlignment="1">
      <alignment horizontal="center"/>
    </xf>
    <xf numFmtId="49" fontId="1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wrapText="1"/>
    </xf>
    <xf numFmtId="49" fontId="0" fillId="5" borderId="5" xfId="0" applyNumberFormat="1" applyFill="1" applyBorder="1"/>
    <xf numFmtId="0" fontId="0" fillId="0" borderId="14" xfId="0" applyBorder="1" applyAlignment="1">
      <alignment wrapText="1"/>
    </xf>
    <xf numFmtId="49" fontId="4" fillId="5" borderId="2" xfId="0" applyNumberFormat="1" applyFont="1" applyFill="1" applyBorder="1" applyAlignment="1">
      <alignment horizontal="center"/>
    </xf>
    <xf numFmtId="49" fontId="15" fillId="5" borderId="2" xfId="0" applyNumberFormat="1" applyFont="1" applyFill="1" applyBorder="1"/>
    <xf numFmtId="49" fontId="16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0" fontId="17" fillId="5" borderId="0" xfId="0" applyFont="1" applyFill="1" applyAlignment="1">
      <alignment horizontal="center" wrapText="1"/>
    </xf>
    <xf numFmtId="0" fontId="17" fillId="5" borderId="0" xfId="0" applyFont="1" applyFill="1" applyAlignment="1">
      <alignment wrapText="1"/>
    </xf>
    <xf numFmtId="0" fontId="21" fillId="5" borderId="2" xfId="0" applyFont="1" applyFill="1" applyBorder="1" applyAlignment="1">
      <alignment horizontal="center" wrapText="1"/>
    </xf>
    <xf numFmtId="49" fontId="20" fillId="0" borderId="13" xfId="0" applyNumberFormat="1" applyFont="1" applyBorder="1" applyAlignment="1">
      <alignment horizontal="center" vertical="top" wrapText="1"/>
    </xf>
    <xf numFmtId="0" fontId="21" fillId="5" borderId="0" xfId="0" applyFont="1" applyFill="1" applyAlignment="1">
      <alignment horizontal="center" wrapText="1"/>
    </xf>
    <xf numFmtId="0" fontId="21" fillId="5" borderId="0" xfId="0" applyFont="1" applyFill="1" applyAlignment="1">
      <alignment wrapText="1"/>
    </xf>
    <xf numFmtId="0" fontId="19" fillId="5" borderId="2" xfId="0" applyFont="1" applyFill="1" applyBorder="1" applyAlignment="1">
      <alignment horizontal="center" wrapText="1"/>
    </xf>
    <xf numFmtId="0" fontId="19" fillId="5" borderId="0" xfId="0" applyFont="1" applyFill="1" applyAlignment="1">
      <alignment wrapText="1"/>
    </xf>
    <xf numFmtId="0" fontId="12" fillId="5" borderId="0" xfId="0" applyFont="1" applyFill="1" applyAlignment="1">
      <alignment horizontal="center" wrapText="1"/>
    </xf>
    <xf numFmtId="49" fontId="14" fillId="5" borderId="2" xfId="0" applyNumberFormat="1" applyFont="1" applyFill="1" applyBorder="1" applyAlignment="1">
      <alignment horizontal="center"/>
    </xf>
    <xf numFmtId="49" fontId="19" fillId="5" borderId="8" xfId="0" applyNumberFormat="1" applyFont="1" applyFill="1" applyBorder="1" applyAlignment="1">
      <alignment horizontal="center"/>
    </xf>
    <xf numFmtId="49" fontId="19" fillId="5" borderId="2" xfId="0" applyNumberFormat="1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/>
    </xf>
    <xf numFmtId="49" fontId="14" fillId="5" borderId="8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49" fontId="1" fillId="5" borderId="2" xfId="0" applyNumberFormat="1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left"/>
    </xf>
    <xf numFmtId="49" fontId="13" fillId="5" borderId="2" xfId="0" applyNumberFormat="1" applyFont="1" applyFill="1" applyBorder="1" applyAlignment="1">
      <alignment horizontal="left"/>
    </xf>
    <xf numFmtId="0" fontId="14" fillId="5" borderId="4" xfId="0" applyFont="1" applyFill="1" applyBorder="1" applyAlignment="1">
      <alignment horizontal="left" wrapText="1"/>
    </xf>
    <xf numFmtId="49" fontId="14" fillId="5" borderId="2" xfId="0" applyNumberFormat="1" applyFont="1" applyFill="1" applyBorder="1" applyAlignment="1">
      <alignment horizontal="left"/>
    </xf>
    <xf numFmtId="164" fontId="8" fillId="5" borderId="2" xfId="0" applyNumberFormat="1" applyFon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64" fontId="8" fillId="10" borderId="2" xfId="0" applyNumberFormat="1" applyFont="1" applyFill="1" applyBorder="1" applyAlignment="1">
      <alignment wrapText="1"/>
    </xf>
    <xf numFmtId="164" fontId="8" fillId="7" borderId="2" xfId="0" applyNumberFormat="1" applyFont="1" applyFill="1" applyBorder="1" applyAlignment="1">
      <alignment wrapText="1"/>
    </xf>
    <xf numFmtId="164" fontId="0" fillId="7" borderId="2" xfId="0" applyNumberFormat="1" applyFill="1" applyBorder="1" applyAlignment="1">
      <alignment wrapText="1"/>
    </xf>
    <xf numFmtId="164" fontId="0" fillId="10" borderId="2" xfId="0" applyNumberFormat="1" applyFill="1" applyBorder="1" applyAlignment="1">
      <alignment wrapText="1"/>
    </xf>
    <xf numFmtId="164" fontId="8" fillId="11" borderId="2" xfId="0" applyNumberFormat="1" applyFont="1" applyFill="1" applyBorder="1" applyAlignment="1">
      <alignment wrapText="1"/>
    </xf>
    <xf numFmtId="0" fontId="0" fillId="10" borderId="2" xfId="0" applyFill="1" applyBorder="1" applyAlignment="1">
      <alignment wrapText="1"/>
    </xf>
    <xf numFmtId="164" fontId="8" fillId="5" borderId="4" xfId="0" applyNumberFormat="1" applyFont="1" applyFill="1" applyBorder="1" applyAlignment="1">
      <alignment wrapText="1"/>
    </xf>
    <xf numFmtId="164" fontId="8" fillId="7" borderId="4" xfId="0" applyNumberFormat="1" applyFont="1" applyFill="1" applyBorder="1" applyAlignment="1">
      <alignment wrapText="1"/>
    </xf>
    <xf numFmtId="164" fontId="8" fillId="12" borderId="4" xfId="0" applyNumberFormat="1" applyFont="1" applyFill="1" applyBorder="1" applyAlignment="1">
      <alignment wrapText="1"/>
    </xf>
    <xf numFmtId="164" fontId="23" fillId="5" borderId="2" xfId="0" applyNumberFormat="1" applyFont="1" applyFill="1" applyBorder="1" applyAlignment="1">
      <alignment wrapText="1"/>
    </xf>
    <xf numFmtId="4" fontId="8" fillId="10" borderId="2" xfId="0" applyNumberFormat="1" applyFont="1" applyFill="1" applyBorder="1" applyAlignment="1">
      <alignment wrapText="1"/>
    </xf>
    <xf numFmtId="164" fontId="8" fillId="12" borderId="2" xfId="0" applyNumberFormat="1" applyFont="1" applyFill="1" applyBorder="1" applyAlignment="1">
      <alignment wrapText="1"/>
    </xf>
    <xf numFmtId="2" fontId="0" fillId="0" borderId="0" xfId="0" applyNumberFormat="1"/>
    <xf numFmtId="165" fontId="0" fillId="5" borderId="0" xfId="0" applyNumberFormat="1" applyFill="1"/>
    <xf numFmtId="165" fontId="0" fillId="0" borderId="0" xfId="0" applyNumberFormat="1"/>
    <xf numFmtId="2" fontId="0" fillId="5" borderId="0" xfId="0" applyNumberFormat="1" applyFill="1" applyAlignment="1">
      <alignment wrapText="1"/>
    </xf>
    <xf numFmtId="0" fontId="8" fillId="10" borderId="2" xfId="0" applyFont="1" applyFill="1" applyBorder="1" applyAlignment="1">
      <alignment wrapText="1"/>
    </xf>
    <xf numFmtId="164" fontId="8" fillId="10" borderId="4" xfId="0" applyNumberFormat="1" applyFont="1" applyFill="1" applyBorder="1" applyAlignment="1">
      <alignment wrapText="1"/>
    </xf>
    <xf numFmtId="164" fontId="0" fillId="12" borderId="2" xfId="0" applyNumberFormat="1" applyFill="1" applyBorder="1" applyAlignment="1">
      <alignment wrapText="1"/>
    </xf>
    <xf numFmtId="4" fontId="0" fillId="10" borderId="2" xfId="0" applyNumberFormat="1" applyFill="1" applyBorder="1" applyAlignment="1">
      <alignment wrapText="1"/>
    </xf>
    <xf numFmtId="4" fontId="0" fillId="12" borderId="2" xfId="0" applyNumberFormat="1" applyFill="1" applyBorder="1" applyAlignment="1">
      <alignment wrapText="1"/>
    </xf>
    <xf numFmtId="4" fontId="6" fillId="10" borderId="2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5" borderId="0" xfId="0" applyFill="1" applyBorder="1" applyAlignment="1">
      <alignment wrapText="1"/>
    </xf>
    <xf numFmtId="4" fontId="0" fillId="5" borderId="0" xfId="0" applyNumberForma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18" fillId="5" borderId="0" xfId="0" applyFont="1" applyFill="1" applyBorder="1" applyAlignment="1">
      <alignment wrapText="1"/>
    </xf>
    <xf numFmtId="0" fontId="7" fillId="5" borderId="0" xfId="0" applyFont="1" applyFill="1" applyBorder="1" applyAlignment="1">
      <alignment wrapText="1"/>
    </xf>
    <xf numFmtId="0" fontId="19" fillId="5" borderId="0" xfId="0" applyFont="1" applyFill="1" applyBorder="1" applyAlignment="1">
      <alignment wrapText="1"/>
    </xf>
    <xf numFmtId="0" fontId="6" fillId="6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3" borderId="14" xfId="0" applyFill="1" applyBorder="1" applyAlignment="1">
      <alignment wrapText="1"/>
    </xf>
    <xf numFmtId="0" fontId="0" fillId="13" borderId="14" xfId="0" applyFill="1" applyBorder="1" applyAlignment="1">
      <alignment wrapText="1"/>
    </xf>
    <xf numFmtId="0" fontId="0" fillId="10" borderId="14" xfId="0" applyFill="1" applyBorder="1" applyAlignment="1">
      <alignment wrapText="1"/>
    </xf>
    <xf numFmtId="0" fontId="0" fillId="9" borderId="14" xfId="0" applyFill="1" applyBorder="1" applyAlignment="1">
      <alignment wrapText="1"/>
    </xf>
    <xf numFmtId="0" fontId="0" fillId="10" borderId="0" xfId="0" applyFill="1" applyAlignment="1">
      <alignment wrapText="1"/>
    </xf>
    <xf numFmtId="0" fontId="6" fillId="9" borderId="2" xfId="0" applyFont="1" applyFill="1" applyBorder="1" applyAlignment="1">
      <alignment horizontal="center" vertical="top" wrapText="1"/>
    </xf>
    <xf numFmtId="49" fontId="10" fillId="10" borderId="5" xfId="0" applyNumberFormat="1" applyFont="1" applyFill="1" applyBorder="1" applyAlignment="1">
      <alignment horizontal="center" vertical="top" wrapText="1"/>
    </xf>
    <xf numFmtId="0" fontId="6" fillId="16" borderId="2" xfId="0" applyFont="1" applyFill="1" applyBorder="1" applyAlignment="1">
      <alignment horizontal="center" vertical="top" wrapText="1"/>
    </xf>
    <xf numFmtId="0" fontId="0" fillId="16" borderId="2" xfId="0" applyFill="1" applyBorder="1" applyAlignment="1">
      <alignment wrapText="1"/>
    </xf>
    <xf numFmtId="0" fontId="6" fillId="10" borderId="2" xfId="0" applyFont="1" applyFill="1" applyBorder="1" applyAlignment="1">
      <alignment wrapText="1"/>
    </xf>
    <xf numFmtId="4" fontId="6" fillId="12" borderId="2" xfId="0" applyNumberFormat="1" applyFont="1" applyFill="1" applyBorder="1" applyAlignment="1">
      <alignment wrapText="1"/>
    </xf>
    <xf numFmtId="0" fontId="6" fillId="12" borderId="2" xfId="0" applyFont="1" applyFill="1" applyBorder="1" applyAlignment="1">
      <alignment wrapText="1"/>
    </xf>
    <xf numFmtId="0" fontId="6" fillId="10" borderId="2" xfId="0" applyFont="1" applyFill="1" applyBorder="1" applyAlignment="1">
      <alignment horizontal="center" vertical="top" wrapText="1"/>
    </xf>
    <xf numFmtId="0" fontId="0" fillId="10" borderId="2" xfId="0" applyFill="1" applyBorder="1" applyAlignment="1">
      <alignment horizontal="center" vertical="top" wrapText="1"/>
    </xf>
    <xf numFmtId="0" fontId="6" fillId="10" borderId="2" xfId="0" applyFont="1" applyFill="1" applyBorder="1" applyAlignment="1">
      <alignment horizontal="center" wrapText="1"/>
    </xf>
    <xf numFmtId="0" fontId="0" fillId="10" borderId="2" xfId="0" applyFill="1" applyBorder="1"/>
    <xf numFmtId="0" fontId="8" fillId="10" borderId="2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 wrapText="1"/>
    </xf>
    <xf numFmtId="0" fontId="7" fillId="10" borderId="0" xfId="0" applyFont="1" applyFill="1" applyAlignment="1">
      <alignment wrapText="1"/>
    </xf>
    <xf numFmtId="4" fontId="0" fillId="10" borderId="0" xfId="0" applyNumberFormat="1" applyFill="1" applyAlignment="1">
      <alignment wrapText="1"/>
    </xf>
    <xf numFmtId="49" fontId="0" fillId="5" borderId="14" xfId="0" applyNumberFormat="1" applyFill="1" applyBorder="1"/>
    <xf numFmtId="49" fontId="0" fillId="10" borderId="14" xfId="0" applyNumberFormat="1" applyFill="1" applyBorder="1"/>
    <xf numFmtId="49" fontId="10" fillId="10" borderId="13" xfId="0" applyNumberFormat="1" applyFont="1" applyFill="1" applyBorder="1" applyAlignment="1">
      <alignment horizontal="center" vertical="top" wrapText="1"/>
    </xf>
    <xf numFmtId="49" fontId="0" fillId="10" borderId="8" xfId="0" applyNumberFormat="1" applyFill="1" applyBorder="1"/>
    <xf numFmtId="0" fontId="9" fillId="10" borderId="2" xfId="0" applyFont="1" applyFill="1" applyBorder="1" applyAlignment="1">
      <alignment horizontal="center" wrapText="1"/>
    </xf>
    <xf numFmtId="49" fontId="0" fillId="10" borderId="2" xfId="0" applyNumberFormat="1" applyFill="1" applyBorder="1"/>
    <xf numFmtId="0" fontId="0" fillId="10" borderId="0" xfId="0" applyFill="1" applyAlignment="1">
      <alignment horizontal="center" wrapText="1"/>
    </xf>
    <xf numFmtId="0" fontId="6" fillId="10" borderId="12" xfId="0" applyFont="1" applyFill="1" applyBorder="1" applyAlignment="1">
      <alignment horizontal="center" vertical="top" wrapText="1"/>
    </xf>
    <xf numFmtId="0" fontId="0" fillId="9" borderId="0" xfId="0" applyFill="1" applyAlignment="1">
      <alignment wrapText="1"/>
    </xf>
    <xf numFmtId="164" fontId="0" fillId="5" borderId="14" xfId="0" applyNumberFormat="1" applyFill="1" applyBorder="1" applyAlignment="1">
      <alignment wrapText="1"/>
    </xf>
    <xf numFmtId="164" fontId="0" fillId="10" borderId="14" xfId="0" applyNumberFormat="1" applyFill="1" applyBorder="1" applyAlignment="1">
      <alignment wrapText="1"/>
    </xf>
    <xf numFmtId="164" fontId="0" fillId="14" borderId="14" xfId="0" applyNumberFormat="1" applyFill="1" applyBorder="1" applyAlignment="1">
      <alignment wrapText="1"/>
    </xf>
    <xf numFmtId="0" fontId="8" fillId="5" borderId="18" xfId="0" applyFont="1" applyFill="1" applyBorder="1" applyAlignment="1">
      <alignment horizontal="center" wrapText="1"/>
    </xf>
    <xf numFmtId="0" fontId="0" fillId="5" borderId="18" xfId="0" applyFill="1" applyBorder="1" applyAlignment="1">
      <alignment wrapText="1"/>
    </xf>
    <xf numFmtId="4" fontId="0" fillId="5" borderId="18" xfId="0" applyNumberFormat="1" applyFill="1" applyBorder="1" applyAlignment="1">
      <alignment wrapText="1"/>
    </xf>
    <xf numFmtId="0" fontId="8" fillId="0" borderId="0" xfId="0" applyFont="1" applyBorder="1" applyAlignment="1">
      <alignment horizontal="center" wrapText="1"/>
    </xf>
    <xf numFmtId="49" fontId="0" fillId="5" borderId="0" xfId="0" applyNumberFormat="1" applyFill="1" applyBorder="1"/>
    <xf numFmtId="0" fontId="9" fillId="5" borderId="0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wrapText="1"/>
    </xf>
    <xf numFmtId="0" fontId="8" fillId="7" borderId="0" xfId="0" applyFont="1" applyFill="1" applyBorder="1" applyAlignment="1">
      <alignment wrapText="1"/>
    </xf>
    <xf numFmtId="4" fontId="8" fillId="7" borderId="0" xfId="0" applyNumberFormat="1" applyFont="1" applyFill="1" applyBorder="1" applyAlignment="1">
      <alignment wrapText="1"/>
    </xf>
    <xf numFmtId="4" fontId="8" fillId="5" borderId="0" xfId="0" applyNumberFormat="1" applyFont="1" applyFill="1" applyBorder="1" applyAlignment="1">
      <alignment wrapText="1"/>
    </xf>
    <xf numFmtId="0" fontId="5" fillId="8" borderId="2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5" fillId="8" borderId="1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top" wrapText="1"/>
    </xf>
    <xf numFmtId="0" fontId="5" fillId="15" borderId="0" xfId="0" applyFont="1" applyFill="1" applyAlignment="1">
      <alignment horizontal="center" wrapText="1"/>
    </xf>
    <xf numFmtId="0" fontId="5" fillId="15" borderId="4" xfId="0" applyFont="1" applyFill="1" applyBorder="1" applyAlignment="1">
      <alignment horizontal="center" wrapText="1"/>
    </xf>
    <xf numFmtId="0" fontId="5" fillId="15" borderId="7" xfId="0" applyFont="1" applyFill="1" applyBorder="1" applyAlignment="1">
      <alignment horizontal="center" wrapText="1"/>
    </xf>
    <xf numFmtId="0" fontId="5" fillId="15" borderId="19" xfId="0" applyFont="1" applyFill="1" applyBorder="1" applyAlignment="1">
      <alignment horizontal="center" wrapText="1"/>
    </xf>
    <xf numFmtId="0" fontId="5" fillId="15" borderId="3" xfId="0" applyFont="1" applyFill="1" applyBorder="1" applyAlignment="1">
      <alignment horizontal="center" wrapText="1"/>
    </xf>
    <xf numFmtId="0" fontId="5" fillId="15" borderId="1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 wrapText="1"/>
    </xf>
    <xf numFmtId="0" fontId="6" fillId="16" borderId="2" xfId="0" applyFont="1" applyFill="1" applyBorder="1" applyAlignment="1">
      <alignment horizontal="center" vertical="top" wrapText="1"/>
    </xf>
    <xf numFmtId="0" fontId="5" fillId="15" borderId="12" xfId="0" applyFont="1" applyFill="1" applyBorder="1" applyAlignment="1">
      <alignment horizontal="center" wrapText="1"/>
    </xf>
    <xf numFmtId="0" fontId="5" fillId="15" borderId="17" xfId="0" applyFont="1" applyFill="1" applyBorder="1" applyAlignment="1">
      <alignment horizontal="center" wrapText="1"/>
    </xf>
    <xf numFmtId="0" fontId="5" fillId="10" borderId="18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8" borderId="0" xfId="0" applyFont="1" applyFill="1" applyBorder="1" applyAlignment="1">
      <alignment horizontal="center" wrapText="1"/>
    </xf>
    <xf numFmtId="0" fontId="5" fillId="8" borderId="17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horizontal="center" wrapText="1"/>
    </xf>
    <xf numFmtId="0" fontId="0" fillId="0" borderId="18" xfId="0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8" borderId="12" xfId="0" applyFont="1" applyFill="1" applyBorder="1" applyAlignment="1">
      <alignment horizontal="center" wrapText="1"/>
    </xf>
    <xf numFmtId="0" fontId="5" fillId="8" borderId="20" xfId="0" applyFont="1" applyFill="1" applyBorder="1" applyAlignment="1">
      <alignment horizontal="center" wrapText="1"/>
    </xf>
    <xf numFmtId="0" fontId="0" fillId="0" borderId="20" xfId="0" applyBorder="1" applyAlignment="1">
      <alignment wrapText="1"/>
    </xf>
    <xf numFmtId="0" fontId="5" fillId="8" borderId="19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5" fillId="8" borderId="0" xfId="0" applyFont="1" applyFill="1" applyAlignment="1">
      <alignment horizontal="center" wrapText="1"/>
    </xf>
    <xf numFmtId="0" fontId="5" fillId="8" borderId="11" xfId="0" applyFont="1" applyFill="1" applyBorder="1" applyAlignment="1">
      <alignment horizontal="center" wrapText="1"/>
    </xf>
    <xf numFmtId="0" fontId="5" fillId="10" borderId="0" xfId="0" applyFont="1" applyFill="1" applyAlignment="1">
      <alignment horizontal="center" wrapText="1"/>
    </xf>
    <xf numFmtId="0" fontId="5" fillId="15" borderId="2" xfId="0" applyFont="1" applyFill="1" applyBorder="1" applyAlignment="1">
      <alignment horizontal="center" wrapText="1"/>
    </xf>
    <xf numFmtId="0" fontId="5" fillId="15" borderId="6" xfId="0" applyFont="1" applyFill="1" applyBorder="1" applyAlignment="1">
      <alignment horizontal="center" wrapText="1"/>
    </xf>
    <xf numFmtId="0" fontId="5" fillId="15" borderId="16" xfId="0" applyFont="1" applyFill="1" applyBorder="1" applyAlignment="1">
      <alignment horizontal="center" wrapText="1"/>
    </xf>
    <xf numFmtId="0" fontId="0" fillId="10" borderId="16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2">
    <cellStyle name="Επεξηγηματικό κείμενο" xfId="1" builtinId="53" customBuiltin="1"/>
    <cellStyle name="Κανονικό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F187C"/>
      <rgbColor rgb="0000AAAD"/>
      <rgbColor rgb="00C0C0C0"/>
      <rgbColor rgb="005E8AC7"/>
      <rgbColor rgb="00BD7CB5"/>
      <rgbColor rgb="00A3238E"/>
      <rgbColor rgb="00F2F2F2"/>
      <rgbColor rgb="00CCFFFF"/>
      <rgbColor rgb="00660066"/>
      <rgbColor rgb="00FF8080"/>
      <rgbColor rgb="000066CC"/>
      <rgbColor rgb="00DFCCE4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BCE4E5"/>
      <rgbColor rgb="00FFFF99"/>
      <rgbColor rgb="0087D1D1"/>
      <rgbColor rgb="00FF99CC"/>
      <rgbColor rgb="00C7A0CB"/>
      <rgbColor rgb="00FFCC99"/>
      <rgbColor rgb="003366FF"/>
      <rgbColor rgb="0065C295"/>
      <rgbColor rgb="0099CC00"/>
      <rgbColor rgb="00FFCC00"/>
      <rgbColor rgb="00FF9900"/>
      <rgbColor rgb="00FF6600"/>
      <rgbColor rgb="00666699"/>
      <rgbColor rgb="00AAAAAA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E1261"/>
      <color rgb="FFD5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77A3-A971-45BE-8642-BC7EEC4BE3E1}">
  <dimension ref="A1:R4"/>
  <sheetViews>
    <sheetView workbookViewId="0">
      <selection activeCell="C31" sqref="C31"/>
    </sheetView>
  </sheetViews>
  <sheetFormatPr defaultRowHeight="15" x14ac:dyDescent="0.25"/>
  <cols>
    <col min="1" max="1" width="4.28515625" customWidth="1"/>
    <col min="4" max="4" width="14.5703125" customWidth="1"/>
  </cols>
  <sheetData>
    <row r="1" spans="1:18" ht="15.75" x14ac:dyDescent="0.25">
      <c r="A1" s="173" t="s">
        <v>292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  <c r="P1" s="11"/>
      <c r="Q1" s="11"/>
      <c r="R1" s="11"/>
    </row>
    <row r="2" spans="1:18" ht="51" x14ac:dyDescent="0.25">
      <c r="A2" s="2" t="s">
        <v>51</v>
      </c>
      <c r="B2" s="9" t="s">
        <v>52</v>
      </c>
      <c r="C2" s="39" t="s">
        <v>70</v>
      </c>
      <c r="D2" s="9" t="s">
        <v>53</v>
      </c>
      <c r="E2" s="175" t="s">
        <v>54</v>
      </c>
      <c r="F2" s="175"/>
      <c r="G2" s="175"/>
      <c r="H2" s="175"/>
      <c r="I2" s="175"/>
      <c r="J2" s="128"/>
      <c r="K2" s="175" t="s">
        <v>55</v>
      </c>
      <c r="L2" s="175"/>
      <c r="M2" s="175" t="s">
        <v>56</v>
      </c>
      <c r="N2" s="175"/>
      <c r="O2" s="128" t="s">
        <v>57</v>
      </c>
      <c r="P2" s="14" t="s">
        <v>66</v>
      </c>
      <c r="Q2" s="34"/>
      <c r="R2" s="34"/>
    </row>
    <row r="3" spans="1:18" ht="64.5" x14ac:dyDescent="0.25">
      <c r="A3" s="176" t="s">
        <v>289</v>
      </c>
      <c r="B3" s="176"/>
      <c r="C3" s="176"/>
      <c r="D3" s="176"/>
      <c r="E3" s="16" t="s">
        <v>58</v>
      </c>
      <c r="F3" s="16" t="s">
        <v>59</v>
      </c>
      <c r="G3" s="16" t="s">
        <v>60</v>
      </c>
      <c r="H3" s="16" t="s">
        <v>61</v>
      </c>
      <c r="I3" s="17" t="s">
        <v>62</v>
      </c>
      <c r="J3" s="18" t="s">
        <v>63</v>
      </c>
      <c r="K3" s="16" t="s">
        <v>69</v>
      </c>
      <c r="L3" s="19" t="s">
        <v>64</v>
      </c>
      <c r="M3" s="16" t="s">
        <v>67</v>
      </c>
      <c r="N3" s="16" t="s">
        <v>68</v>
      </c>
      <c r="O3" s="20"/>
      <c r="P3" s="35"/>
      <c r="Q3" s="11"/>
      <c r="R3" s="11"/>
    </row>
    <row r="4" spans="1:18" ht="39" x14ac:dyDescent="0.25">
      <c r="A4" s="41">
        <v>2</v>
      </c>
      <c r="B4" s="44" t="s">
        <v>290</v>
      </c>
      <c r="C4" s="47" t="s">
        <v>291</v>
      </c>
      <c r="D4" s="22" t="s">
        <v>238</v>
      </c>
      <c r="E4" s="20">
        <v>88.75</v>
      </c>
      <c r="F4" s="20">
        <f>E4/4</f>
        <v>22.1875</v>
      </c>
      <c r="G4" s="20">
        <v>125</v>
      </c>
      <c r="H4" s="20">
        <v>0</v>
      </c>
      <c r="I4" s="23">
        <v>0</v>
      </c>
      <c r="J4" s="23">
        <v>125</v>
      </c>
      <c r="K4" s="20">
        <v>3.2</v>
      </c>
      <c r="L4" s="20">
        <v>300</v>
      </c>
      <c r="M4" s="20">
        <v>60</v>
      </c>
      <c r="N4" s="23">
        <v>200</v>
      </c>
      <c r="O4" s="23">
        <f>F4+H4+K4+M4</f>
        <v>85.387500000000003</v>
      </c>
      <c r="P4" s="23">
        <f>J4+L4+N4</f>
        <v>625</v>
      </c>
      <c r="Q4" s="38"/>
      <c r="R4" s="55"/>
    </row>
  </sheetData>
  <sheetProtection algorithmName="SHA-512" hashValue="AIvh5g3YR8QnY4vSaRVtVHvt1kPaXO3co5A81PXh/Ov27AhB2fJ/VN/NJ60Hs/hmvqNOKKcQnXvfyHAPyy+8GA==" saltValue="yykDVQRZfF//FgCHMPlJXA==" spinCount="100000" sheet="1" objects="1" scenarios="1"/>
  <mergeCells count="5">
    <mergeCell ref="A1:O1"/>
    <mergeCell ref="E2:I2"/>
    <mergeCell ref="K2:L2"/>
    <mergeCell ref="M2:N2"/>
    <mergeCell ref="A3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65"/>
  <sheetViews>
    <sheetView workbookViewId="0">
      <selection activeCell="S30" sqref="S30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17.5703125" style="11" customWidth="1"/>
    <col min="4" max="4" width="19.71093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11.42578125" style="27" bestFit="1" customWidth="1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20.5703125" style="11" customWidth="1"/>
  </cols>
  <sheetData>
    <row r="1" spans="1:17" ht="15.75" x14ac:dyDescent="0.25">
      <c r="A1" s="173" t="s">
        <v>280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</row>
    <row r="2" spans="1:17" ht="15.75" x14ac:dyDescent="0.25">
      <c r="A2" s="174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</row>
    <row r="3" spans="1:17" ht="38.25" x14ac:dyDescent="0.25">
      <c r="A3" s="2" t="s">
        <v>51</v>
      </c>
      <c r="B3" s="9" t="s">
        <v>52</v>
      </c>
      <c r="C3" s="39" t="s">
        <v>70</v>
      </c>
      <c r="D3" s="9" t="s">
        <v>53</v>
      </c>
      <c r="E3" s="185" t="s">
        <v>54</v>
      </c>
      <c r="F3" s="185"/>
      <c r="G3" s="185"/>
      <c r="H3" s="185"/>
      <c r="I3" s="185"/>
      <c r="J3" s="10"/>
      <c r="K3" s="185" t="s">
        <v>55</v>
      </c>
      <c r="L3" s="185"/>
      <c r="M3" s="185" t="s">
        <v>56</v>
      </c>
      <c r="N3" s="185"/>
      <c r="O3" s="10"/>
      <c r="P3" s="49"/>
    </row>
    <row r="4" spans="1:17" ht="64.5" x14ac:dyDescent="0.25">
      <c r="A4" s="197" t="s">
        <v>239</v>
      </c>
      <c r="B4" s="197"/>
      <c r="C4" s="197"/>
      <c r="D4" s="197"/>
      <c r="E4" s="16" t="s">
        <v>58</v>
      </c>
      <c r="F4" s="16" t="s">
        <v>59</v>
      </c>
      <c r="G4" s="16" t="s">
        <v>60</v>
      </c>
      <c r="H4" s="16" t="s">
        <v>61</v>
      </c>
      <c r="I4" s="17" t="s">
        <v>62</v>
      </c>
      <c r="J4" s="18" t="s">
        <v>63</v>
      </c>
      <c r="K4" s="16" t="s">
        <v>58</v>
      </c>
      <c r="L4" s="19" t="s">
        <v>64</v>
      </c>
      <c r="M4" s="16" t="s">
        <v>67</v>
      </c>
      <c r="N4" s="16" t="s">
        <v>68</v>
      </c>
      <c r="O4" s="14" t="s">
        <v>57</v>
      </c>
      <c r="P4" s="15" t="s">
        <v>66</v>
      </c>
    </row>
    <row r="5" spans="1:17" ht="26.25" x14ac:dyDescent="0.25">
      <c r="A5" s="4">
        <v>1</v>
      </c>
      <c r="B5" s="33" t="s">
        <v>210</v>
      </c>
      <c r="C5" s="21" t="s">
        <v>211</v>
      </c>
      <c r="D5" s="22" t="s">
        <v>240</v>
      </c>
      <c r="E5" s="115">
        <v>170.95</v>
      </c>
      <c r="F5" s="115">
        <f>E5/4</f>
        <v>42.737499999999997</v>
      </c>
      <c r="G5" s="115">
        <f>F5/F6*G6</f>
        <v>119.54545454545453</v>
      </c>
      <c r="H5" s="115">
        <v>65.7</v>
      </c>
      <c r="I5" s="109">
        <v>375</v>
      </c>
      <c r="J5" s="109">
        <f>G5+I5</f>
        <v>494.5454545454545</v>
      </c>
      <c r="K5" s="115">
        <v>32.65</v>
      </c>
      <c r="L5" s="109">
        <f>K5/K6*L6</f>
        <v>121.37546468401486</v>
      </c>
      <c r="M5" s="115">
        <v>0</v>
      </c>
      <c r="N5" s="109">
        <f>M5/M6*N6</f>
        <v>0</v>
      </c>
      <c r="O5" s="109">
        <f>F5+H5+K5+M5</f>
        <v>141.08750000000001</v>
      </c>
      <c r="P5" s="109">
        <f>J5+L5+N5</f>
        <v>615.9209192294694</v>
      </c>
      <c r="Q5" s="130"/>
    </row>
    <row r="6" spans="1:17" ht="26.25" x14ac:dyDescent="0.25">
      <c r="A6" s="8">
        <v>2</v>
      </c>
      <c r="B6" s="33" t="s">
        <v>241</v>
      </c>
      <c r="C6" s="21" t="s">
        <v>242</v>
      </c>
      <c r="D6" s="22" t="s">
        <v>240</v>
      </c>
      <c r="E6" s="104">
        <v>178.75</v>
      </c>
      <c r="F6" s="115">
        <f>E6/4</f>
        <v>44.6875</v>
      </c>
      <c r="G6" s="104">
        <v>125</v>
      </c>
      <c r="H6" s="104">
        <v>32.1</v>
      </c>
      <c r="I6" s="118">
        <f>H6/H5*I5</f>
        <v>183.21917808219177</v>
      </c>
      <c r="J6" s="109">
        <f>G6+I6</f>
        <v>308.21917808219177</v>
      </c>
      <c r="K6" s="118">
        <v>80.7</v>
      </c>
      <c r="L6" s="118">
        <v>300</v>
      </c>
      <c r="M6" s="104">
        <v>50</v>
      </c>
      <c r="N6" s="119">
        <v>200</v>
      </c>
      <c r="O6" s="109">
        <f>F6+H6+K6+M6</f>
        <v>207.48750000000001</v>
      </c>
      <c r="P6" s="109">
        <f>J6+L6+N6</f>
        <v>808.21917808219177</v>
      </c>
      <c r="Q6" s="130"/>
    </row>
    <row r="7" spans="1:17" x14ac:dyDescent="0.25">
      <c r="A7" s="6"/>
      <c r="B7" s="26"/>
      <c r="C7" s="26"/>
    </row>
    <row r="8" spans="1:17" x14ac:dyDescent="0.25">
      <c r="A8" s="6"/>
      <c r="B8" s="26"/>
      <c r="C8" s="26"/>
    </row>
    <row r="9" spans="1:17" ht="15.75" x14ac:dyDescent="0.25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</row>
    <row r="10" spans="1:17" ht="38.25" x14ac:dyDescent="0.25">
      <c r="A10" s="5" t="s">
        <v>71</v>
      </c>
      <c r="B10" s="14" t="s">
        <v>52</v>
      </c>
      <c r="C10" s="51" t="s">
        <v>70</v>
      </c>
      <c r="D10" s="9" t="s">
        <v>53</v>
      </c>
      <c r="E10" s="185" t="s">
        <v>54</v>
      </c>
      <c r="F10" s="185"/>
      <c r="G10" s="185"/>
      <c r="H10" s="185"/>
      <c r="I10" s="185"/>
      <c r="J10" s="14"/>
      <c r="K10" s="185" t="s">
        <v>55</v>
      </c>
      <c r="L10" s="185"/>
      <c r="M10" s="185" t="s">
        <v>56</v>
      </c>
      <c r="N10" s="185"/>
      <c r="O10" s="14"/>
      <c r="P10" s="28"/>
    </row>
    <row r="11" spans="1:17" ht="64.5" x14ac:dyDescent="0.25">
      <c r="A11" s="197" t="s">
        <v>243</v>
      </c>
      <c r="B11" s="197"/>
      <c r="C11" s="197"/>
      <c r="D11" s="197"/>
      <c r="E11" s="16" t="s">
        <v>58</v>
      </c>
      <c r="F11" s="16" t="s">
        <v>59</v>
      </c>
      <c r="G11" s="16" t="s">
        <v>60</v>
      </c>
      <c r="H11" s="16" t="s">
        <v>61</v>
      </c>
      <c r="I11" s="17" t="s">
        <v>62</v>
      </c>
      <c r="J11" s="18" t="s">
        <v>63</v>
      </c>
      <c r="K11" s="16" t="s">
        <v>58</v>
      </c>
      <c r="L11" s="19" t="s">
        <v>64</v>
      </c>
      <c r="M11" s="16" t="s">
        <v>67</v>
      </c>
      <c r="N11" s="16" t="s">
        <v>68</v>
      </c>
      <c r="O11" s="14" t="s">
        <v>57</v>
      </c>
      <c r="P11" s="14" t="s">
        <v>66</v>
      </c>
    </row>
    <row r="12" spans="1:17" ht="30" customHeight="1" x14ac:dyDescent="0.25">
      <c r="A12" s="3">
        <v>1</v>
      </c>
      <c r="B12" s="53" t="s">
        <v>244</v>
      </c>
      <c r="C12" s="56" t="s">
        <v>245</v>
      </c>
      <c r="D12" s="22" t="s">
        <v>246</v>
      </c>
      <c r="E12" s="99">
        <v>27.16</v>
      </c>
      <c r="F12" s="99">
        <f>E12/4</f>
        <v>6.79</v>
      </c>
      <c r="G12" s="99">
        <f>F12/$F$23*$G$23</f>
        <v>10.844046953605366</v>
      </c>
      <c r="H12" s="99">
        <v>0</v>
      </c>
      <c r="I12" s="99">
        <f>H12/H13*I13</f>
        <v>0</v>
      </c>
      <c r="J12" s="99">
        <f>G12+I12</f>
        <v>10.844046953605366</v>
      </c>
      <c r="K12" s="99">
        <v>58.9</v>
      </c>
      <c r="L12" s="99">
        <f>K12/$K$20*$L$20</f>
        <v>137.50972762645912</v>
      </c>
      <c r="M12" s="110">
        <v>0</v>
      </c>
      <c r="N12" s="99">
        <f>M12/M15*N15</f>
        <v>0</v>
      </c>
      <c r="O12" s="99">
        <f>F12+H12+K12+M12</f>
        <v>65.69</v>
      </c>
      <c r="P12" s="99">
        <f>J12+L12+N12</f>
        <v>148.35377458006448</v>
      </c>
      <c r="Q12" s="55"/>
    </row>
    <row r="13" spans="1:17" ht="30" customHeight="1" x14ac:dyDescent="0.25">
      <c r="A13" s="3">
        <v>2</v>
      </c>
      <c r="B13" s="52" t="s">
        <v>137</v>
      </c>
      <c r="C13" s="56" t="s">
        <v>136</v>
      </c>
      <c r="D13" s="22" t="s">
        <v>246</v>
      </c>
      <c r="E13" s="99">
        <v>66.25</v>
      </c>
      <c r="F13" s="99">
        <f>E13/4</f>
        <v>16.5625</v>
      </c>
      <c r="G13" s="99">
        <f t="shared" ref="G13:G22" si="0">F13/$F$23*$G$23</f>
        <v>26.451329553621338</v>
      </c>
      <c r="H13" s="99">
        <v>106.5</v>
      </c>
      <c r="I13" s="99">
        <v>375</v>
      </c>
      <c r="J13" s="99">
        <f t="shared" ref="J13:J26" si="1">G13+I13</f>
        <v>401.45132955362135</v>
      </c>
      <c r="K13" s="99">
        <v>128.4</v>
      </c>
      <c r="L13" s="99">
        <f t="shared" ref="L13:L19" si="2">K13/$K$20*$L$20</f>
        <v>299.76653696498056</v>
      </c>
      <c r="M13" s="99">
        <v>30</v>
      </c>
      <c r="N13" s="99">
        <f>M13/$M$15*$N$15</f>
        <v>30</v>
      </c>
      <c r="O13" s="99">
        <f t="shared" ref="O13:O26" si="3">F13+H13+K13+M13</f>
        <v>281.46249999999998</v>
      </c>
      <c r="P13" s="99">
        <f t="shared" ref="P13:P26" si="4">J13+L13+N13</f>
        <v>731.21786651860191</v>
      </c>
      <c r="Q13" s="55"/>
    </row>
    <row r="14" spans="1:17" ht="30" customHeight="1" x14ac:dyDescent="0.25">
      <c r="A14" s="3">
        <v>3</v>
      </c>
      <c r="B14" s="52" t="s">
        <v>107</v>
      </c>
      <c r="C14" s="56" t="s">
        <v>106</v>
      </c>
      <c r="D14" s="22" t="s">
        <v>246</v>
      </c>
      <c r="E14" s="99">
        <v>18.745000000000001</v>
      </c>
      <c r="F14" s="99">
        <f t="shared" ref="F14:F23" si="5">E14/4</f>
        <v>4.6862500000000002</v>
      </c>
      <c r="G14" s="99">
        <f t="shared" si="0"/>
        <v>7.4842290186057667</v>
      </c>
      <c r="H14" s="99">
        <v>64.650000000000006</v>
      </c>
      <c r="I14" s="99">
        <f>H14/$H$13*$I$13</f>
        <v>227.64084507042256</v>
      </c>
      <c r="J14" s="99">
        <f t="shared" si="1"/>
        <v>235.12507408902832</v>
      </c>
      <c r="K14" s="99">
        <v>31.65</v>
      </c>
      <c r="L14" s="99">
        <f t="shared" si="2"/>
        <v>73.891050583657588</v>
      </c>
      <c r="M14" s="99">
        <v>30</v>
      </c>
      <c r="N14" s="99">
        <f>M14/$M$15*$N$15</f>
        <v>30</v>
      </c>
      <c r="O14" s="99">
        <f t="shared" si="3"/>
        <v>130.98625000000001</v>
      </c>
      <c r="P14" s="99">
        <f t="shared" si="4"/>
        <v>339.01612467268592</v>
      </c>
      <c r="Q14" s="55"/>
    </row>
    <row r="15" spans="1:17" ht="30" customHeight="1" x14ac:dyDescent="0.25">
      <c r="A15" s="3">
        <v>4</v>
      </c>
      <c r="B15" s="52" t="s">
        <v>196</v>
      </c>
      <c r="C15" s="56" t="s">
        <v>197</v>
      </c>
      <c r="D15" s="22" t="s">
        <v>246</v>
      </c>
      <c r="E15" s="116">
        <v>127.15</v>
      </c>
      <c r="F15" s="99">
        <f t="shared" si="5"/>
        <v>31.787500000000001</v>
      </c>
      <c r="G15" s="99">
        <f t="shared" si="0"/>
        <v>50.766589475365329</v>
      </c>
      <c r="H15" s="116">
        <v>76.2</v>
      </c>
      <c r="I15" s="99">
        <f t="shared" ref="I15:I26" si="6">H15/$H$13*$I$13</f>
        <v>268.3098591549296</v>
      </c>
      <c r="J15" s="99">
        <f t="shared" si="1"/>
        <v>319.07644863029492</v>
      </c>
      <c r="K15" s="116">
        <v>66.599999999999994</v>
      </c>
      <c r="L15" s="99">
        <f t="shared" si="2"/>
        <v>155.48638132295719</v>
      </c>
      <c r="M15" s="107">
        <v>200</v>
      </c>
      <c r="N15" s="107">
        <v>200</v>
      </c>
      <c r="O15" s="99">
        <f t="shared" si="3"/>
        <v>374.58749999999998</v>
      </c>
      <c r="P15" s="99">
        <f t="shared" si="4"/>
        <v>674.56282995325205</v>
      </c>
      <c r="Q15" s="55"/>
    </row>
    <row r="16" spans="1:17" ht="30" customHeight="1" x14ac:dyDescent="0.25">
      <c r="A16" s="3">
        <v>5</v>
      </c>
      <c r="B16" s="64" t="s">
        <v>29</v>
      </c>
      <c r="C16" s="56" t="s">
        <v>30</v>
      </c>
      <c r="D16" s="22" t="s">
        <v>246</v>
      </c>
      <c r="E16" s="116">
        <v>10</v>
      </c>
      <c r="F16" s="99">
        <f t="shared" si="5"/>
        <v>2.5</v>
      </c>
      <c r="G16" s="99">
        <f t="shared" si="0"/>
        <v>3.9926535175277493</v>
      </c>
      <c r="H16" s="116">
        <v>105</v>
      </c>
      <c r="I16" s="99">
        <f t="shared" si="6"/>
        <v>369.71830985915494</v>
      </c>
      <c r="J16" s="99">
        <f t="shared" si="1"/>
        <v>373.71096337668268</v>
      </c>
      <c r="K16" s="116">
        <v>64</v>
      </c>
      <c r="L16" s="99">
        <f t="shared" si="2"/>
        <v>149.41634241245137</v>
      </c>
      <c r="M16" s="107">
        <v>0</v>
      </c>
      <c r="N16" s="99">
        <f t="shared" ref="N16:N26" si="7">M16/$M$15*$N$15</f>
        <v>0</v>
      </c>
      <c r="O16" s="99">
        <f t="shared" si="3"/>
        <v>171.5</v>
      </c>
      <c r="P16" s="99">
        <f t="shared" si="4"/>
        <v>523.12730578913408</v>
      </c>
      <c r="Q16" s="55"/>
    </row>
    <row r="17" spans="1:22" ht="30" customHeight="1" x14ac:dyDescent="0.25">
      <c r="A17" s="3">
        <v>6</v>
      </c>
      <c r="B17" s="52" t="s">
        <v>203</v>
      </c>
      <c r="C17" s="56" t="s">
        <v>204</v>
      </c>
      <c r="D17" s="22" t="s">
        <v>246</v>
      </c>
      <c r="E17" s="99">
        <v>50.725000000000001</v>
      </c>
      <c r="F17" s="99">
        <f t="shared" si="5"/>
        <v>12.68125</v>
      </c>
      <c r="G17" s="99">
        <f t="shared" si="0"/>
        <v>20.25273496765951</v>
      </c>
      <c r="H17" s="99">
        <v>0</v>
      </c>
      <c r="I17" s="99">
        <f t="shared" si="6"/>
        <v>0</v>
      </c>
      <c r="J17" s="99">
        <f t="shared" si="1"/>
        <v>20.25273496765951</v>
      </c>
      <c r="K17" s="110">
        <v>1.4</v>
      </c>
      <c r="L17" s="99">
        <f t="shared" si="2"/>
        <v>3.2684824902723735</v>
      </c>
      <c r="M17" s="99">
        <v>30</v>
      </c>
      <c r="N17" s="99">
        <f t="shared" si="7"/>
        <v>30</v>
      </c>
      <c r="O17" s="99">
        <f t="shared" si="3"/>
        <v>44.081249999999997</v>
      </c>
      <c r="P17" s="99">
        <f t="shared" si="4"/>
        <v>53.521217457931883</v>
      </c>
      <c r="Q17" s="55"/>
    </row>
    <row r="18" spans="1:22" ht="30" customHeight="1" x14ac:dyDescent="0.25">
      <c r="A18" s="3">
        <v>7</v>
      </c>
      <c r="B18" s="52" t="s">
        <v>229</v>
      </c>
      <c r="C18" s="56" t="s">
        <v>230</v>
      </c>
      <c r="D18" s="22" t="s">
        <v>246</v>
      </c>
      <c r="E18" s="99">
        <v>96.174999999999997</v>
      </c>
      <c r="F18" s="99">
        <f t="shared" si="5"/>
        <v>24.043749999999999</v>
      </c>
      <c r="G18" s="99">
        <f t="shared" si="0"/>
        <v>38.399345204823128</v>
      </c>
      <c r="H18" s="110">
        <v>0</v>
      </c>
      <c r="I18" s="99">
        <f t="shared" si="6"/>
        <v>0</v>
      </c>
      <c r="J18" s="99">
        <f t="shared" si="1"/>
        <v>38.399345204823128</v>
      </c>
      <c r="K18" s="99">
        <v>3.95</v>
      </c>
      <c r="L18" s="99">
        <f t="shared" si="2"/>
        <v>9.2217898832684835</v>
      </c>
      <c r="M18" s="99">
        <v>0</v>
      </c>
      <c r="N18" s="99">
        <f t="shared" si="7"/>
        <v>0</v>
      </c>
      <c r="O18" s="99">
        <f t="shared" si="3"/>
        <v>27.993749999999999</v>
      </c>
      <c r="P18" s="99">
        <f t="shared" si="4"/>
        <v>47.621135088091613</v>
      </c>
      <c r="Q18" s="55"/>
    </row>
    <row r="19" spans="1:22" ht="30" customHeight="1" x14ac:dyDescent="0.25">
      <c r="A19" s="3">
        <v>8</v>
      </c>
      <c r="B19" s="52" t="s">
        <v>231</v>
      </c>
      <c r="C19" s="56" t="s">
        <v>232</v>
      </c>
      <c r="D19" s="22" t="s">
        <v>246</v>
      </c>
      <c r="E19" s="99">
        <v>42.67</v>
      </c>
      <c r="F19" s="99">
        <f t="shared" si="5"/>
        <v>10.6675</v>
      </c>
      <c r="G19" s="99">
        <f t="shared" si="0"/>
        <v>17.036652559290903</v>
      </c>
      <c r="H19" s="110">
        <v>16.2</v>
      </c>
      <c r="I19" s="99">
        <f t="shared" si="6"/>
        <v>57.04225352112676</v>
      </c>
      <c r="J19" s="99">
        <f t="shared" si="1"/>
        <v>74.078906080417667</v>
      </c>
      <c r="K19" s="99">
        <v>1.3</v>
      </c>
      <c r="L19" s="99">
        <f t="shared" si="2"/>
        <v>3.0350194552529186</v>
      </c>
      <c r="M19" s="99">
        <v>40</v>
      </c>
      <c r="N19" s="99">
        <f t="shared" si="7"/>
        <v>40</v>
      </c>
      <c r="O19" s="99">
        <f t="shared" si="3"/>
        <v>68.167500000000004</v>
      </c>
      <c r="P19" s="99">
        <f t="shared" si="4"/>
        <v>117.11392553567059</v>
      </c>
      <c r="Q19" s="55"/>
      <c r="V19" t="s">
        <v>276</v>
      </c>
    </row>
    <row r="20" spans="1:22" ht="30" customHeight="1" x14ac:dyDescent="0.25">
      <c r="A20" s="3">
        <v>9</v>
      </c>
      <c r="B20" s="52" t="s">
        <v>247</v>
      </c>
      <c r="C20" s="56" t="s">
        <v>248</v>
      </c>
      <c r="D20" s="22" t="s">
        <v>246</v>
      </c>
      <c r="E20" s="99">
        <v>83.125</v>
      </c>
      <c r="F20" s="99">
        <f t="shared" si="5"/>
        <v>20.78125</v>
      </c>
      <c r="G20" s="99">
        <f t="shared" si="0"/>
        <v>33.188932364449414</v>
      </c>
      <c r="H20" s="99">
        <v>0</v>
      </c>
      <c r="I20" s="99">
        <f t="shared" si="6"/>
        <v>0</v>
      </c>
      <c r="J20" s="99">
        <f t="shared" si="1"/>
        <v>33.188932364449414</v>
      </c>
      <c r="K20" s="99">
        <v>128.5</v>
      </c>
      <c r="L20" s="99">
        <v>300</v>
      </c>
      <c r="M20" s="99">
        <v>0</v>
      </c>
      <c r="N20" s="99">
        <f t="shared" si="7"/>
        <v>0</v>
      </c>
      <c r="O20" s="99">
        <f t="shared" si="3"/>
        <v>149.28125</v>
      </c>
      <c r="P20" s="99">
        <f t="shared" si="4"/>
        <v>333.18893236444944</v>
      </c>
      <c r="Q20" s="55"/>
    </row>
    <row r="21" spans="1:22" ht="30" customHeight="1" x14ac:dyDescent="0.25">
      <c r="A21" s="3">
        <v>10</v>
      </c>
      <c r="B21" s="52" t="s">
        <v>249</v>
      </c>
      <c r="C21" s="56" t="s">
        <v>250</v>
      </c>
      <c r="D21" s="22" t="s">
        <v>246</v>
      </c>
      <c r="E21" s="99">
        <v>79.900000000000006</v>
      </c>
      <c r="F21" s="99">
        <f t="shared" si="5"/>
        <v>19.975000000000001</v>
      </c>
      <c r="G21" s="99">
        <f t="shared" si="0"/>
        <v>31.901301605046715</v>
      </c>
      <c r="H21" s="99">
        <v>0</v>
      </c>
      <c r="I21" s="99">
        <f t="shared" si="6"/>
        <v>0</v>
      </c>
      <c r="J21" s="99">
        <f t="shared" si="1"/>
        <v>31.901301605046715</v>
      </c>
      <c r="K21" s="99">
        <v>0.65</v>
      </c>
      <c r="L21" s="99">
        <f t="shared" ref="L21:L26" si="8">K21/$K$20*$L$20</f>
        <v>1.5175097276264593</v>
      </c>
      <c r="M21" s="99">
        <v>0</v>
      </c>
      <c r="N21" s="99">
        <f t="shared" si="7"/>
        <v>0</v>
      </c>
      <c r="O21" s="99">
        <f t="shared" si="3"/>
        <v>20.625</v>
      </c>
      <c r="P21" s="99">
        <f t="shared" si="4"/>
        <v>33.418811332673172</v>
      </c>
      <c r="Q21" s="55"/>
    </row>
    <row r="22" spans="1:22" ht="30" customHeight="1" x14ac:dyDescent="0.25">
      <c r="A22" s="3">
        <v>11</v>
      </c>
      <c r="B22" s="52" t="s">
        <v>235</v>
      </c>
      <c r="C22" s="21" t="s">
        <v>236</v>
      </c>
      <c r="D22" s="22" t="s">
        <v>246</v>
      </c>
      <c r="E22" s="99">
        <v>78.099999999999994</v>
      </c>
      <c r="F22" s="99">
        <f t="shared" si="5"/>
        <v>19.524999999999999</v>
      </c>
      <c r="G22" s="99">
        <f t="shared" si="0"/>
        <v>31.182623971891719</v>
      </c>
      <c r="H22" s="110">
        <v>0</v>
      </c>
      <c r="I22" s="99">
        <f t="shared" si="6"/>
        <v>0</v>
      </c>
      <c r="J22" s="99">
        <f t="shared" si="1"/>
        <v>31.182623971891719</v>
      </c>
      <c r="K22" s="99">
        <v>102.95</v>
      </c>
      <c r="L22" s="99">
        <f t="shared" si="8"/>
        <v>240.35019455252919</v>
      </c>
      <c r="M22" s="99">
        <v>40</v>
      </c>
      <c r="N22" s="99">
        <f t="shared" si="7"/>
        <v>40</v>
      </c>
      <c r="O22" s="99">
        <f t="shared" si="3"/>
        <v>162.47499999999999</v>
      </c>
      <c r="P22" s="99">
        <f t="shared" si="4"/>
        <v>311.53281852442092</v>
      </c>
      <c r="Q22" s="55"/>
    </row>
    <row r="23" spans="1:22" ht="30" customHeight="1" x14ac:dyDescent="0.25">
      <c r="A23" s="3">
        <v>12</v>
      </c>
      <c r="B23" s="52" t="s">
        <v>251</v>
      </c>
      <c r="C23" s="21" t="s">
        <v>252</v>
      </c>
      <c r="D23" s="22" t="s">
        <v>246</v>
      </c>
      <c r="E23" s="99">
        <v>313.07499999999999</v>
      </c>
      <c r="F23" s="99">
        <f t="shared" si="5"/>
        <v>78.268749999999997</v>
      </c>
      <c r="G23" s="99">
        <v>125</v>
      </c>
      <c r="H23" s="99">
        <v>0</v>
      </c>
      <c r="I23" s="99">
        <f t="shared" si="6"/>
        <v>0</v>
      </c>
      <c r="J23" s="99">
        <f t="shared" si="1"/>
        <v>125</v>
      </c>
      <c r="K23" s="99">
        <v>11.2</v>
      </c>
      <c r="L23" s="99">
        <f t="shared" si="8"/>
        <v>26.147859922178988</v>
      </c>
      <c r="M23" s="99">
        <v>0</v>
      </c>
      <c r="N23" s="99">
        <f t="shared" si="7"/>
        <v>0</v>
      </c>
      <c r="O23" s="99">
        <f t="shared" si="3"/>
        <v>89.46875</v>
      </c>
      <c r="P23" s="99">
        <f t="shared" si="4"/>
        <v>151.14785992217898</v>
      </c>
      <c r="Q23" s="55"/>
    </row>
    <row r="24" spans="1:22" ht="30" customHeight="1" x14ac:dyDescent="0.25">
      <c r="A24" s="3">
        <v>13</v>
      </c>
      <c r="B24" s="52" t="s">
        <v>93</v>
      </c>
      <c r="C24" s="21" t="s">
        <v>92</v>
      </c>
      <c r="D24" s="22" t="s">
        <v>246</v>
      </c>
      <c r="E24" s="99">
        <v>70.75</v>
      </c>
      <c r="F24" s="99">
        <f t="shared" ref="F24:F25" si="9">E24/4</f>
        <v>17.6875</v>
      </c>
      <c r="G24" s="99">
        <f t="shared" ref="G24:G26" si="10">F24/$F$23*$G$23</f>
        <v>28.248023636508826</v>
      </c>
      <c r="H24" s="110">
        <v>0</v>
      </c>
      <c r="I24" s="99">
        <f t="shared" si="6"/>
        <v>0</v>
      </c>
      <c r="J24" s="99">
        <f t="shared" si="1"/>
        <v>28.248023636508826</v>
      </c>
      <c r="K24" s="99">
        <v>3.9</v>
      </c>
      <c r="L24" s="99">
        <f t="shared" si="8"/>
        <v>9.1050583657587545</v>
      </c>
      <c r="M24" s="110">
        <v>0</v>
      </c>
      <c r="N24" s="99">
        <f t="shared" si="7"/>
        <v>0</v>
      </c>
      <c r="O24" s="99">
        <f t="shared" si="3"/>
        <v>21.587499999999999</v>
      </c>
      <c r="P24" s="99">
        <f t="shared" si="4"/>
        <v>37.353082002267584</v>
      </c>
      <c r="Q24" s="55"/>
    </row>
    <row r="25" spans="1:22" ht="30" customHeight="1" x14ac:dyDescent="0.25">
      <c r="A25" s="3">
        <v>14</v>
      </c>
      <c r="B25" s="52" t="s">
        <v>89</v>
      </c>
      <c r="C25" s="21" t="s">
        <v>88</v>
      </c>
      <c r="D25" s="22" t="s">
        <v>246</v>
      </c>
      <c r="E25" s="99">
        <v>10</v>
      </c>
      <c r="F25" s="99">
        <f t="shared" si="9"/>
        <v>2.5</v>
      </c>
      <c r="G25" s="99">
        <f t="shared" si="10"/>
        <v>3.9926535175277493</v>
      </c>
      <c r="H25" s="99">
        <v>63.9</v>
      </c>
      <c r="I25" s="99">
        <f t="shared" si="6"/>
        <v>225</v>
      </c>
      <c r="J25" s="99">
        <f t="shared" si="1"/>
        <v>228.99265351752774</v>
      </c>
      <c r="K25" s="99">
        <v>25</v>
      </c>
      <c r="L25" s="99">
        <f t="shared" si="8"/>
        <v>58.365758754863812</v>
      </c>
      <c r="M25" s="99">
        <v>0</v>
      </c>
      <c r="N25" s="99">
        <f t="shared" si="7"/>
        <v>0</v>
      </c>
      <c r="O25" s="99">
        <f t="shared" si="3"/>
        <v>91.4</v>
      </c>
      <c r="P25" s="99">
        <f t="shared" si="4"/>
        <v>287.35841227239155</v>
      </c>
      <c r="Q25" s="55"/>
    </row>
    <row r="26" spans="1:22" ht="30" customHeight="1" x14ac:dyDescent="0.25">
      <c r="A26" s="3">
        <v>15</v>
      </c>
      <c r="B26" s="11" t="s">
        <v>207</v>
      </c>
      <c r="C26" s="21" t="s">
        <v>208</v>
      </c>
      <c r="D26" s="22" t="s">
        <v>246</v>
      </c>
      <c r="E26" s="99">
        <v>219.9</v>
      </c>
      <c r="F26" s="99">
        <f>E26/4</f>
        <v>54.975000000000001</v>
      </c>
      <c r="G26" s="99">
        <f t="shared" si="10"/>
        <v>87.798450850435202</v>
      </c>
      <c r="H26" s="99">
        <v>30</v>
      </c>
      <c r="I26" s="99">
        <f t="shared" si="6"/>
        <v>105.63380281690141</v>
      </c>
      <c r="J26" s="99">
        <f t="shared" si="1"/>
        <v>193.43225366733662</v>
      </c>
      <c r="K26" s="110">
        <v>0.65</v>
      </c>
      <c r="L26" s="99">
        <f t="shared" si="8"/>
        <v>1.5175097276264593</v>
      </c>
      <c r="M26" s="99">
        <v>0</v>
      </c>
      <c r="N26" s="99">
        <f t="shared" si="7"/>
        <v>0</v>
      </c>
      <c r="O26" s="99">
        <f t="shared" si="3"/>
        <v>85.625</v>
      </c>
      <c r="P26" s="99">
        <f t="shared" si="4"/>
        <v>194.94976339496307</v>
      </c>
      <c r="Q26" s="55"/>
    </row>
    <row r="27" spans="1:22" ht="45" customHeight="1" x14ac:dyDescent="0.25">
      <c r="A27" s="173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</row>
    <row r="28" spans="1:22" x14ac:dyDescent="0.25">
      <c r="B28" s="122"/>
      <c r="C28" s="122"/>
      <c r="D28" s="122"/>
      <c r="E28" s="122"/>
      <c r="F28" s="122"/>
      <c r="G28" s="122"/>
      <c r="H28" s="122"/>
      <c r="I28" s="123"/>
      <c r="J28" s="123"/>
      <c r="K28" s="122"/>
      <c r="L28" s="123"/>
      <c r="M28" s="122"/>
      <c r="N28" s="123"/>
      <c r="O28" s="122"/>
    </row>
    <row r="29" spans="1:22" ht="30.75" customHeight="1" x14ac:dyDescent="0.2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0"/>
    </row>
    <row r="30" spans="1:22" ht="38.25" x14ac:dyDescent="0.25">
      <c r="A30" s="50" t="s">
        <v>71</v>
      </c>
      <c r="B30" s="14" t="s">
        <v>52</v>
      </c>
      <c r="C30" s="51" t="s">
        <v>70</v>
      </c>
      <c r="D30" s="9" t="s">
        <v>53</v>
      </c>
      <c r="E30" s="185" t="s">
        <v>54</v>
      </c>
      <c r="F30" s="185"/>
      <c r="G30" s="185"/>
      <c r="H30" s="185"/>
      <c r="I30" s="185"/>
      <c r="J30" s="14"/>
      <c r="K30" s="185" t="s">
        <v>55</v>
      </c>
      <c r="L30" s="185"/>
      <c r="M30" s="185" t="s">
        <v>56</v>
      </c>
      <c r="N30" s="185"/>
      <c r="O30" s="14"/>
      <c r="P30" s="13"/>
      <c r="Q30" s="34"/>
    </row>
    <row r="31" spans="1:22" ht="81" customHeight="1" x14ac:dyDescent="0.25">
      <c r="A31" s="197" t="s">
        <v>253</v>
      </c>
      <c r="B31" s="197"/>
      <c r="C31" s="197"/>
      <c r="D31" s="197"/>
      <c r="E31" s="16" t="s">
        <v>58</v>
      </c>
      <c r="F31" s="16" t="s">
        <v>59</v>
      </c>
      <c r="G31" s="16" t="s">
        <v>60</v>
      </c>
      <c r="H31" s="16" t="s">
        <v>61</v>
      </c>
      <c r="I31" s="17" t="s">
        <v>62</v>
      </c>
      <c r="J31" s="18" t="s">
        <v>63</v>
      </c>
      <c r="K31" s="16" t="s">
        <v>58</v>
      </c>
      <c r="L31" s="19" t="s">
        <v>64</v>
      </c>
      <c r="M31" s="16" t="s">
        <v>67</v>
      </c>
      <c r="N31" s="16" t="s">
        <v>68</v>
      </c>
      <c r="O31" s="14" t="s">
        <v>57</v>
      </c>
      <c r="P31" s="14" t="s">
        <v>66</v>
      </c>
    </row>
    <row r="32" spans="1:22" ht="26.25" x14ac:dyDescent="0.25">
      <c r="A32" s="4">
        <v>1</v>
      </c>
      <c r="B32" s="33" t="s">
        <v>254</v>
      </c>
      <c r="C32" s="21" t="s">
        <v>255</v>
      </c>
      <c r="D32" s="22" t="s">
        <v>256</v>
      </c>
      <c r="E32" s="99">
        <v>285.375</v>
      </c>
      <c r="F32" s="99">
        <f>E32/4</f>
        <v>71.34375</v>
      </c>
      <c r="G32" s="99">
        <f>F32/F$61*$G$61</f>
        <v>88.078703703703695</v>
      </c>
      <c r="H32" s="99">
        <v>30</v>
      </c>
      <c r="I32" s="99">
        <f t="shared" ref="I32:I54" si="11">H32/H$55*$I$55</f>
        <v>70.159027128157149</v>
      </c>
      <c r="J32" s="99">
        <f>G32+I32</f>
        <v>158.23773083186086</v>
      </c>
      <c r="K32" s="99">
        <v>61.55</v>
      </c>
      <c r="L32" s="110">
        <f>K32/K$36*$L$36</f>
        <v>54.452963727514003</v>
      </c>
      <c r="M32" s="99">
        <v>110</v>
      </c>
      <c r="N32" s="99">
        <f>M32/M$58*$N$58</f>
        <v>110.00000000000001</v>
      </c>
      <c r="O32" s="99">
        <f>F32+H32+K32+M32</f>
        <v>272.89375000000001</v>
      </c>
      <c r="P32" s="99">
        <f>J32+L32+N32</f>
        <v>322.69069455937489</v>
      </c>
      <c r="Q32" s="130"/>
    </row>
    <row r="33" spans="1:17" ht="26.25" x14ac:dyDescent="0.25">
      <c r="A33" s="4">
        <v>2</v>
      </c>
      <c r="B33" s="33" t="s">
        <v>210</v>
      </c>
      <c r="C33" s="21" t="s">
        <v>211</v>
      </c>
      <c r="D33" s="22" t="s">
        <v>256</v>
      </c>
      <c r="E33" s="99">
        <v>170.95</v>
      </c>
      <c r="F33" s="99">
        <f t="shared" ref="F33:F61" si="12">E33/4</f>
        <v>42.737499999999997</v>
      </c>
      <c r="G33" s="99">
        <f t="shared" ref="G33:G60" si="13">F33/F$61*$G$61</f>
        <v>52.762345679012341</v>
      </c>
      <c r="H33" s="99">
        <v>65.7</v>
      </c>
      <c r="I33" s="99">
        <f t="shared" si="11"/>
        <v>153.6482694106642</v>
      </c>
      <c r="J33" s="99">
        <f t="shared" ref="J33:J61" si="14">G33+I33</f>
        <v>206.41061508967653</v>
      </c>
      <c r="K33" s="99">
        <v>32.65</v>
      </c>
      <c r="L33" s="110">
        <f t="shared" ref="L33:L35" si="15">K33/K$36*$L$36</f>
        <v>28.885284576820997</v>
      </c>
      <c r="M33" s="99">
        <v>0</v>
      </c>
      <c r="N33" s="99">
        <f t="shared" ref="N33:N57" si="16">M33/M$58*$N$58</f>
        <v>0</v>
      </c>
      <c r="O33" s="99">
        <f t="shared" ref="O33:O61" si="17">F33+H33+K33+M33</f>
        <v>141.08750000000001</v>
      </c>
      <c r="P33" s="99">
        <f t="shared" ref="P33:P61" si="18">J33+L33+N33</f>
        <v>235.29589966649752</v>
      </c>
      <c r="Q33" s="130"/>
    </row>
    <row r="34" spans="1:17" ht="26.25" x14ac:dyDescent="0.25">
      <c r="A34" s="4">
        <v>3</v>
      </c>
      <c r="B34" s="33" t="s">
        <v>115</v>
      </c>
      <c r="C34" s="21" t="s">
        <v>114</v>
      </c>
      <c r="D34" s="22" t="s">
        <v>256</v>
      </c>
      <c r="E34" s="99">
        <v>10</v>
      </c>
      <c r="F34" s="99">
        <f t="shared" si="12"/>
        <v>2.5</v>
      </c>
      <c r="G34" s="99">
        <f t="shared" si="13"/>
        <v>3.0864197530864197</v>
      </c>
      <c r="H34" s="99">
        <v>129.30000000000001</v>
      </c>
      <c r="I34" s="99">
        <f t="shared" si="11"/>
        <v>302.38540692235739</v>
      </c>
      <c r="J34" s="99">
        <f t="shared" si="14"/>
        <v>305.47182667544382</v>
      </c>
      <c r="K34" s="99">
        <v>32.35</v>
      </c>
      <c r="L34" s="110">
        <f t="shared" si="15"/>
        <v>28.61987614273076</v>
      </c>
      <c r="M34" s="99">
        <v>30</v>
      </c>
      <c r="N34" s="99">
        <f t="shared" si="16"/>
        <v>30</v>
      </c>
      <c r="O34" s="99">
        <f t="shared" si="17"/>
        <v>194.15</v>
      </c>
      <c r="P34" s="99">
        <f t="shared" si="18"/>
        <v>364.09170281817455</v>
      </c>
      <c r="Q34" s="130"/>
    </row>
    <row r="35" spans="1:17" ht="26.25" x14ac:dyDescent="0.25">
      <c r="A35" s="4">
        <v>4</v>
      </c>
      <c r="B35" s="33" t="s">
        <v>212</v>
      </c>
      <c r="C35" s="21" t="s">
        <v>213</v>
      </c>
      <c r="D35" s="22" t="s">
        <v>256</v>
      </c>
      <c r="E35" s="99">
        <v>10</v>
      </c>
      <c r="F35" s="99">
        <f t="shared" si="12"/>
        <v>2.5</v>
      </c>
      <c r="G35" s="99">
        <f t="shared" si="13"/>
        <v>3.0864197530864197</v>
      </c>
      <c r="H35" s="99">
        <v>75</v>
      </c>
      <c r="I35" s="99">
        <f t="shared" si="11"/>
        <v>175.39756782039288</v>
      </c>
      <c r="J35" s="99">
        <f t="shared" si="14"/>
        <v>178.48398757347931</v>
      </c>
      <c r="K35" s="99">
        <v>0</v>
      </c>
      <c r="L35" s="110">
        <f t="shared" si="15"/>
        <v>0</v>
      </c>
      <c r="M35" s="99">
        <v>30</v>
      </c>
      <c r="N35" s="99">
        <f t="shared" si="16"/>
        <v>30</v>
      </c>
      <c r="O35" s="99">
        <f t="shared" si="17"/>
        <v>107.5</v>
      </c>
      <c r="P35" s="99">
        <f t="shared" si="18"/>
        <v>208.48398757347931</v>
      </c>
      <c r="Q35" s="130"/>
    </row>
    <row r="36" spans="1:17" ht="26.25" x14ac:dyDescent="0.25">
      <c r="A36" s="4">
        <v>5</v>
      </c>
      <c r="B36" s="33" t="s">
        <v>183</v>
      </c>
      <c r="C36" s="21" t="s">
        <v>182</v>
      </c>
      <c r="D36" s="22" t="s">
        <v>256</v>
      </c>
      <c r="E36" s="99">
        <v>152.5</v>
      </c>
      <c r="F36" s="99">
        <f t="shared" si="12"/>
        <v>38.125</v>
      </c>
      <c r="G36" s="99">
        <f t="shared" si="13"/>
        <v>47.067901234567906</v>
      </c>
      <c r="H36" s="99">
        <v>66</v>
      </c>
      <c r="I36" s="99">
        <f t="shared" si="11"/>
        <v>154.34985968194576</v>
      </c>
      <c r="J36" s="99">
        <f t="shared" si="14"/>
        <v>201.41776091651366</v>
      </c>
      <c r="K36" s="99">
        <v>339.1</v>
      </c>
      <c r="L36" s="99">
        <v>300</v>
      </c>
      <c r="M36" s="99">
        <v>50</v>
      </c>
      <c r="N36" s="99">
        <f t="shared" si="16"/>
        <v>50</v>
      </c>
      <c r="O36" s="99">
        <f t="shared" si="17"/>
        <v>493.22500000000002</v>
      </c>
      <c r="P36" s="99">
        <f t="shared" si="18"/>
        <v>551.41776091651366</v>
      </c>
      <c r="Q36" s="133"/>
    </row>
    <row r="37" spans="1:17" ht="26.25" x14ac:dyDescent="0.25">
      <c r="A37" s="4">
        <v>6</v>
      </c>
      <c r="B37" s="33" t="s">
        <v>191</v>
      </c>
      <c r="C37" s="21" t="s">
        <v>190</v>
      </c>
      <c r="D37" s="22" t="s">
        <v>256</v>
      </c>
      <c r="E37" s="99">
        <v>78.58</v>
      </c>
      <c r="F37" s="99">
        <f t="shared" si="12"/>
        <v>19.645</v>
      </c>
      <c r="G37" s="99">
        <f t="shared" si="13"/>
        <v>24.253086419753085</v>
      </c>
      <c r="H37" s="99">
        <v>64.5</v>
      </c>
      <c r="I37" s="99">
        <f t="shared" si="11"/>
        <v>150.8419083255379</v>
      </c>
      <c r="J37" s="99">
        <f t="shared" si="14"/>
        <v>175.09499474529099</v>
      </c>
      <c r="K37" s="99">
        <v>191.4</v>
      </c>
      <c r="L37" s="110">
        <f t="shared" ref="L37:L61" si="19">K37/K$36*$L$36</f>
        <v>169.33058094957238</v>
      </c>
      <c r="M37" s="99">
        <v>0</v>
      </c>
      <c r="N37" s="99">
        <f t="shared" si="16"/>
        <v>0</v>
      </c>
      <c r="O37" s="99">
        <f t="shared" si="17"/>
        <v>275.54500000000002</v>
      </c>
      <c r="P37" s="99">
        <f t="shared" si="18"/>
        <v>344.42557569486337</v>
      </c>
      <c r="Q37" s="130"/>
    </row>
    <row r="38" spans="1:17" ht="26.25" x14ac:dyDescent="0.25">
      <c r="A38" s="4">
        <v>7</v>
      </c>
      <c r="B38" s="33" t="s">
        <v>241</v>
      </c>
      <c r="C38" s="21" t="s">
        <v>242</v>
      </c>
      <c r="D38" s="22" t="s">
        <v>256</v>
      </c>
      <c r="E38" s="99">
        <v>178.75</v>
      </c>
      <c r="F38" s="99">
        <f t="shared" si="12"/>
        <v>44.6875</v>
      </c>
      <c r="G38" s="99">
        <f t="shared" si="13"/>
        <v>55.169753086419753</v>
      </c>
      <c r="H38" s="99">
        <v>32.1</v>
      </c>
      <c r="I38" s="99">
        <f t="shared" si="11"/>
        <v>75.070159027128156</v>
      </c>
      <c r="J38" s="99">
        <f t="shared" si="14"/>
        <v>130.23991211354792</v>
      </c>
      <c r="K38" s="99">
        <v>80.7</v>
      </c>
      <c r="L38" s="110">
        <f t="shared" si="19"/>
        <v>71.394868770274257</v>
      </c>
      <c r="M38" s="99">
        <v>50</v>
      </c>
      <c r="N38" s="99">
        <f t="shared" si="16"/>
        <v>50</v>
      </c>
      <c r="O38" s="99">
        <f t="shared" si="17"/>
        <v>207.48750000000001</v>
      </c>
      <c r="P38" s="99">
        <f t="shared" si="18"/>
        <v>251.63478088382217</v>
      </c>
      <c r="Q38" s="130"/>
    </row>
    <row r="39" spans="1:17" ht="26.25" x14ac:dyDescent="0.25">
      <c r="A39" s="4">
        <v>8</v>
      </c>
      <c r="B39" s="33" t="s">
        <v>181</v>
      </c>
      <c r="C39" s="21" t="s">
        <v>180</v>
      </c>
      <c r="D39" s="22" t="s">
        <v>256</v>
      </c>
      <c r="E39" s="99">
        <v>120.1</v>
      </c>
      <c r="F39" s="99">
        <f t="shared" si="12"/>
        <v>30.024999999999999</v>
      </c>
      <c r="G39" s="99">
        <f t="shared" si="13"/>
        <v>37.067901234567898</v>
      </c>
      <c r="H39" s="99">
        <v>75</v>
      </c>
      <c r="I39" s="99">
        <f t="shared" si="11"/>
        <v>175.39756782039288</v>
      </c>
      <c r="J39" s="99">
        <f t="shared" si="14"/>
        <v>212.46546905496078</v>
      </c>
      <c r="K39" s="99">
        <v>136.05000000000001</v>
      </c>
      <c r="L39" s="110">
        <f t="shared" si="19"/>
        <v>120.36272485992333</v>
      </c>
      <c r="M39" s="99">
        <v>140</v>
      </c>
      <c r="N39" s="99">
        <f t="shared" si="16"/>
        <v>140</v>
      </c>
      <c r="O39" s="99">
        <f t="shared" si="17"/>
        <v>381.07500000000005</v>
      </c>
      <c r="P39" s="99">
        <f t="shared" si="18"/>
        <v>472.82819391488408</v>
      </c>
      <c r="Q39" s="130"/>
    </row>
    <row r="40" spans="1:17" ht="26.25" x14ac:dyDescent="0.25">
      <c r="A40" s="4">
        <v>9</v>
      </c>
      <c r="B40" s="33" t="s">
        <v>257</v>
      </c>
      <c r="C40" s="21" t="s">
        <v>258</v>
      </c>
      <c r="D40" s="22" t="s">
        <v>256</v>
      </c>
      <c r="E40" s="99">
        <v>10</v>
      </c>
      <c r="F40" s="99">
        <f t="shared" si="12"/>
        <v>2.5</v>
      </c>
      <c r="G40" s="99">
        <f t="shared" si="13"/>
        <v>3.0864197530864197</v>
      </c>
      <c r="H40" s="99">
        <v>0</v>
      </c>
      <c r="I40" s="99">
        <f t="shared" si="11"/>
        <v>0</v>
      </c>
      <c r="J40" s="99">
        <f t="shared" si="14"/>
        <v>3.0864197530864197</v>
      </c>
      <c r="K40" s="99">
        <v>4.0999999999999996</v>
      </c>
      <c r="L40" s="110">
        <f t="shared" si="19"/>
        <v>3.6272485992332641</v>
      </c>
      <c r="M40" s="99">
        <v>0</v>
      </c>
      <c r="N40" s="99">
        <f t="shared" si="16"/>
        <v>0</v>
      </c>
      <c r="O40" s="99">
        <f t="shared" si="17"/>
        <v>6.6</v>
      </c>
      <c r="P40" s="99">
        <f t="shared" si="18"/>
        <v>6.7136683523196838</v>
      </c>
      <c r="Q40" s="130"/>
    </row>
    <row r="41" spans="1:17" ht="26.25" x14ac:dyDescent="0.25">
      <c r="A41" s="4">
        <v>10</v>
      </c>
      <c r="B41" s="33" t="s">
        <v>143</v>
      </c>
      <c r="C41" s="21" t="s">
        <v>142</v>
      </c>
      <c r="D41" s="22" t="s">
        <v>256</v>
      </c>
      <c r="E41" s="99">
        <v>0</v>
      </c>
      <c r="F41" s="99">
        <f t="shared" si="12"/>
        <v>0</v>
      </c>
      <c r="G41" s="99">
        <f t="shared" si="13"/>
        <v>0</v>
      </c>
      <c r="H41" s="99">
        <v>0</v>
      </c>
      <c r="I41" s="99">
        <f t="shared" si="11"/>
        <v>0</v>
      </c>
      <c r="J41" s="99">
        <f t="shared" si="14"/>
        <v>0</v>
      </c>
      <c r="K41" s="99">
        <v>35.1</v>
      </c>
      <c r="L41" s="110">
        <f t="shared" si="19"/>
        <v>31.052786788557945</v>
      </c>
      <c r="M41" s="99">
        <v>0</v>
      </c>
      <c r="N41" s="99">
        <f t="shared" si="16"/>
        <v>0</v>
      </c>
      <c r="O41" s="99">
        <f t="shared" si="17"/>
        <v>35.1</v>
      </c>
      <c r="P41" s="99">
        <f t="shared" si="18"/>
        <v>31.052786788557945</v>
      </c>
      <c r="Q41" s="130"/>
    </row>
    <row r="42" spans="1:17" ht="26.25" x14ac:dyDescent="0.25">
      <c r="A42" s="4">
        <v>11</v>
      </c>
      <c r="B42" s="33" t="s">
        <v>121</v>
      </c>
      <c r="C42" s="21" t="s">
        <v>120</v>
      </c>
      <c r="D42" s="22" t="s">
        <v>256</v>
      </c>
      <c r="E42" s="99">
        <v>10</v>
      </c>
      <c r="F42" s="99">
        <f t="shared" si="12"/>
        <v>2.5</v>
      </c>
      <c r="G42" s="99">
        <f t="shared" si="13"/>
        <v>3.0864197530864197</v>
      </c>
      <c r="H42" s="99">
        <v>114.45</v>
      </c>
      <c r="I42" s="99">
        <f t="shared" si="11"/>
        <v>267.65668849391955</v>
      </c>
      <c r="J42" s="99">
        <f t="shared" si="14"/>
        <v>270.74310824700598</v>
      </c>
      <c r="K42" s="99">
        <v>13.8</v>
      </c>
      <c r="L42" s="110">
        <f t="shared" si="19"/>
        <v>12.208787968150988</v>
      </c>
      <c r="M42" s="99">
        <v>110</v>
      </c>
      <c r="N42" s="99">
        <f t="shared" si="16"/>
        <v>110.00000000000001</v>
      </c>
      <c r="O42" s="99">
        <f t="shared" si="17"/>
        <v>240.75</v>
      </c>
      <c r="P42" s="99">
        <f t="shared" si="18"/>
        <v>392.95189621515698</v>
      </c>
      <c r="Q42" s="130"/>
    </row>
    <row r="43" spans="1:17" ht="26.25" x14ac:dyDescent="0.25">
      <c r="A43" s="4">
        <v>12</v>
      </c>
      <c r="B43" s="33" t="s">
        <v>193</v>
      </c>
      <c r="C43" s="21" t="s">
        <v>192</v>
      </c>
      <c r="D43" s="22" t="s">
        <v>256</v>
      </c>
      <c r="E43" s="99">
        <v>220.375</v>
      </c>
      <c r="F43" s="99">
        <f t="shared" si="12"/>
        <v>55.09375</v>
      </c>
      <c r="G43" s="99">
        <f t="shared" si="13"/>
        <v>68.016975308641975</v>
      </c>
      <c r="H43" s="99">
        <v>30</v>
      </c>
      <c r="I43" s="99">
        <f t="shared" si="11"/>
        <v>70.159027128157149</v>
      </c>
      <c r="J43" s="99">
        <f t="shared" si="14"/>
        <v>138.17600243679914</v>
      </c>
      <c r="K43" s="99">
        <v>90.45</v>
      </c>
      <c r="L43" s="110">
        <f t="shared" si="19"/>
        <v>80.020642878207013</v>
      </c>
      <c r="M43" s="99">
        <v>50</v>
      </c>
      <c r="N43" s="99">
        <f t="shared" si="16"/>
        <v>50</v>
      </c>
      <c r="O43" s="99">
        <f t="shared" si="17"/>
        <v>225.54374999999999</v>
      </c>
      <c r="P43" s="99">
        <f t="shared" si="18"/>
        <v>268.19664531500615</v>
      </c>
      <c r="Q43" s="130"/>
    </row>
    <row r="44" spans="1:17" ht="26.25" x14ac:dyDescent="0.25">
      <c r="A44" s="4">
        <v>13</v>
      </c>
      <c r="B44" s="33" t="s">
        <v>145</v>
      </c>
      <c r="C44" s="21" t="s">
        <v>144</v>
      </c>
      <c r="D44" s="22" t="s">
        <v>256</v>
      </c>
      <c r="E44" s="99">
        <v>79.75</v>
      </c>
      <c r="F44" s="99">
        <f t="shared" si="12"/>
        <v>19.9375</v>
      </c>
      <c r="G44" s="99">
        <f t="shared" si="13"/>
        <v>24.614197530864196</v>
      </c>
      <c r="H44" s="99">
        <v>66</v>
      </c>
      <c r="I44" s="99">
        <f t="shared" si="11"/>
        <v>154.34985968194576</v>
      </c>
      <c r="J44" s="99">
        <f t="shared" si="14"/>
        <v>178.96405721280996</v>
      </c>
      <c r="K44" s="99">
        <v>97.7</v>
      </c>
      <c r="L44" s="110">
        <f t="shared" si="19"/>
        <v>86.434680035387785</v>
      </c>
      <c r="M44" s="99">
        <v>60</v>
      </c>
      <c r="N44" s="99">
        <f t="shared" si="16"/>
        <v>60</v>
      </c>
      <c r="O44" s="99">
        <f t="shared" si="17"/>
        <v>243.63749999999999</v>
      </c>
      <c r="P44" s="99">
        <f t="shared" si="18"/>
        <v>325.39873724819773</v>
      </c>
      <c r="Q44" s="130"/>
    </row>
    <row r="45" spans="1:17" ht="26.25" x14ac:dyDescent="0.25">
      <c r="A45" s="4">
        <v>14</v>
      </c>
      <c r="B45" s="33" t="s">
        <v>165</v>
      </c>
      <c r="C45" s="21" t="s">
        <v>164</v>
      </c>
      <c r="D45" s="22" t="s">
        <v>256</v>
      </c>
      <c r="E45" s="99">
        <v>32.770000000000003</v>
      </c>
      <c r="F45" s="99">
        <f t="shared" si="12"/>
        <v>8.1925000000000008</v>
      </c>
      <c r="G45" s="99">
        <f t="shared" si="13"/>
        <v>10.114197530864198</v>
      </c>
      <c r="H45" s="99">
        <v>114.3</v>
      </c>
      <c r="I45" s="99">
        <f t="shared" si="11"/>
        <v>267.30589335827875</v>
      </c>
      <c r="J45" s="99">
        <f t="shared" si="14"/>
        <v>277.42009088914295</v>
      </c>
      <c r="K45" s="99">
        <v>119.2</v>
      </c>
      <c r="L45" s="110">
        <f t="shared" si="19"/>
        <v>105.45561781185491</v>
      </c>
      <c r="M45" s="99">
        <v>130</v>
      </c>
      <c r="N45" s="99">
        <f t="shared" si="16"/>
        <v>130</v>
      </c>
      <c r="O45" s="99">
        <f t="shared" si="17"/>
        <v>371.6925</v>
      </c>
      <c r="P45" s="99">
        <f t="shared" si="18"/>
        <v>512.87570870099785</v>
      </c>
      <c r="Q45" s="130"/>
    </row>
    <row r="46" spans="1:17" ht="26.25" x14ac:dyDescent="0.25">
      <c r="A46" s="4">
        <v>15</v>
      </c>
      <c r="B46" s="33" t="s">
        <v>167</v>
      </c>
      <c r="C46" s="21" t="s">
        <v>166</v>
      </c>
      <c r="D46" s="22" t="s">
        <v>256</v>
      </c>
      <c r="E46" s="99">
        <v>41.5</v>
      </c>
      <c r="F46" s="99">
        <f t="shared" si="12"/>
        <v>10.375</v>
      </c>
      <c r="G46" s="99">
        <f t="shared" si="13"/>
        <v>12.808641975308642</v>
      </c>
      <c r="H46" s="99">
        <v>137.85</v>
      </c>
      <c r="I46" s="99">
        <f t="shared" si="11"/>
        <v>322.38072965388216</v>
      </c>
      <c r="J46" s="99">
        <f t="shared" si="14"/>
        <v>335.18937162919082</v>
      </c>
      <c r="K46" s="99">
        <v>35.25</v>
      </c>
      <c r="L46" s="110">
        <f t="shared" si="19"/>
        <v>31.185491005603065</v>
      </c>
      <c r="M46" s="99">
        <v>80</v>
      </c>
      <c r="N46" s="99">
        <f t="shared" si="16"/>
        <v>80</v>
      </c>
      <c r="O46" s="99">
        <f t="shared" si="17"/>
        <v>263.47500000000002</v>
      </c>
      <c r="P46" s="99">
        <f t="shared" si="18"/>
        <v>446.37486263479389</v>
      </c>
      <c r="Q46" s="130"/>
    </row>
    <row r="47" spans="1:17" ht="26.25" x14ac:dyDescent="0.25">
      <c r="A47" s="4">
        <v>16</v>
      </c>
      <c r="B47" s="33" t="s">
        <v>259</v>
      </c>
      <c r="C47" s="21" t="s">
        <v>260</v>
      </c>
      <c r="D47" s="22" t="s">
        <v>256</v>
      </c>
      <c r="E47" s="99">
        <v>10</v>
      </c>
      <c r="F47" s="99">
        <f t="shared" si="12"/>
        <v>2.5</v>
      </c>
      <c r="G47" s="99">
        <f t="shared" si="13"/>
        <v>3.0864197530864197</v>
      </c>
      <c r="H47" s="99">
        <v>60</v>
      </c>
      <c r="I47" s="99">
        <f t="shared" si="11"/>
        <v>140.3180542563143</v>
      </c>
      <c r="J47" s="99">
        <f t="shared" si="14"/>
        <v>143.40447400940073</v>
      </c>
      <c r="K47" s="99">
        <v>28.75</v>
      </c>
      <c r="L47" s="110">
        <f t="shared" si="19"/>
        <v>25.43497493364789</v>
      </c>
      <c r="M47" s="99">
        <v>40</v>
      </c>
      <c r="N47" s="99">
        <f t="shared" si="16"/>
        <v>40</v>
      </c>
      <c r="O47" s="99">
        <f t="shared" si="17"/>
        <v>131.25</v>
      </c>
      <c r="P47" s="99">
        <f t="shared" si="18"/>
        <v>208.83944894304861</v>
      </c>
      <c r="Q47" s="133"/>
    </row>
    <row r="48" spans="1:17" ht="26.25" x14ac:dyDescent="0.25">
      <c r="A48" s="4">
        <v>17</v>
      </c>
      <c r="B48" s="33" t="s">
        <v>169</v>
      </c>
      <c r="C48" s="21" t="s">
        <v>168</v>
      </c>
      <c r="D48" s="22" t="s">
        <v>256</v>
      </c>
      <c r="E48" s="99">
        <v>18.745000000000001</v>
      </c>
      <c r="F48" s="99">
        <f t="shared" si="12"/>
        <v>4.6862500000000002</v>
      </c>
      <c r="G48" s="99">
        <f t="shared" si="13"/>
        <v>5.7854938271604937</v>
      </c>
      <c r="H48" s="99">
        <v>62.4</v>
      </c>
      <c r="I48" s="99">
        <f t="shared" si="11"/>
        <v>145.93077642656689</v>
      </c>
      <c r="J48" s="99">
        <f t="shared" si="14"/>
        <v>151.71627025372737</v>
      </c>
      <c r="K48" s="99">
        <v>181.3</v>
      </c>
      <c r="L48" s="110">
        <f t="shared" si="19"/>
        <v>160.39516366853434</v>
      </c>
      <c r="M48" s="99">
        <v>20</v>
      </c>
      <c r="N48" s="99">
        <f t="shared" si="16"/>
        <v>20</v>
      </c>
      <c r="O48" s="99">
        <f t="shared" si="17"/>
        <v>268.38625000000002</v>
      </c>
      <c r="P48" s="99">
        <f t="shared" si="18"/>
        <v>332.11143392226171</v>
      </c>
      <c r="Q48" s="130"/>
    </row>
    <row r="49" spans="1:17" ht="26.25" x14ac:dyDescent="0.25">
      <c r="A49" s="4">
        <v>18</v>
      </c>
      <c r="B49" s="33" t="s">
        <v>185</v>
      </c>
      <c r="C49" s="21" t="s">
        <v>184</v>
      </c>
      <c r="D49" s="22" t="s">
        <v>256</v>
      </c>
      <c r="E49" s="99">
        <v>10</v>
      </c>
      <c r="F49" s="99">
        <f t="shared" si="12"/>
        <v>2.5</v>
      </c>
      <c r="G49" s="99">
        <f t="shared" si="13"/>
        <v>3.0864197530864197</v>
      </c>
      <c r="H49" s="99">
        <v>0</v>
      </c>
      <c r="I49" s="99">
        <f t="shared" si="11"/>
        <v>0</v>
      </c>
      <c r="J49" s="99">
        <f t="shared" si="14"/>
        <v>3.0864197530864197</v>
      </c>
      <c r="K49" s="99">
        <v>91.5</v>
      </c>
      <c r="L49" s="110">
        <f t="shared" si="19"/>
        <v>80.949572397522857</v>
      </c>
      <c r="M49" s="99">
        <v>20</v>
      </c>
      <c r="N49" s="99">
        <f t="shared" si="16"/>
        <v>20</v>
      </c>
      <c r="O49" s="99">
        <f t="shared" si="17"/>
        <v>114</v>
      </c>
      <c r="P49" s="99">
        <f t="shared" si="18"/>
        <v>104.03599215060927</v>
      </c>
      <c r="Q49" s="130"/>
    </row>
    <row r="50" spans="1:17" ht="26.25" x14ac:dyDescent="0.25">
      <c r="A50" s="4">
        <v>19</v>
      </c>
      <c r="B50" s="33" t="s">
        <v>214</v>
      </c>
      <c r="C50" s="21" t="s">
        <v>215</v>
      </c>
      <c r="D50" s="22" t="s">
        <v>256</v>
      </c>
      <c r="E50" s="99">
        <v>17.7</v>
      </c>
      <c r="F50" s="99">
        <f t="shared" si="12"/>
        <v>4.4249999999999998</v>
      </c>
      <c r="G50" s="99">
        <f t="shared" si="13"/>
        <v>5.4629629629629628</v>
      </c>
      <c r="H50" s="99">
        <v>64.95</v>
      </c>
      <c r="I50" s="99">
        <f t="shared" si="11"/>
        <v>151.89429373246026</v>
      </c>
      <c r="J50" s="99">
        <f t="shared" si="14"/>
        <v>157.35725669542322</v>
      </c>
      <c r="K50" s="99">
        <v>60.5</v>
      </c>
      <c r="L50" s="110">
        <f t="shared" si="19"/>
        <v>53.524034208198167</v>
      </c>
      <c r="M50" s="99">
        <v>40</v>
      </c>
      <c r="N50" s="99">
        <f t="shared" si="16"/>
        <v>40</v>
      </c>
      <c r="O50" s="99">
        <f t="shared" si="17"/>
        <v>169.875</v>
      </c>
      <c r="P50" s="99">
        <f t="shared" si="18"/>
        <v>250.88129090362139</v>
      </c>
      <c r="Q50" s="130"/>
    </row>
    <row r="51" spans="1:17" ht="26.25" x14ac:dyDescent="0.25">
      <c r="A51" s="4">
        <v>20</v>
      </c>
      <c r="B51" s="33" t="s">
        <v>216</v>
      </c>
      <c r="C51" s="21" t="s">
        <v>217</v>
      </c>
      <c r="D51" s="22" t="s">
        <v>256</v>
      </c>
      <c r="E51" s="99">
        <v>0</v>
      </c>
      <c r="F51" s="99">
        <f t="shared" si="12"/>
        <v>0</v>
      </c>
      <c r="G51" s="99">
        <f t="shared" si="13"/>
        <v>0</v>
      </c>
      <c r="H51" s="99">
        <v>0</v>
      </c>
      <c r="I51" s="99">
        <f t="shared" si="11"/>
        <v>0</v>
      </c>
      <c r="J51" s="99">
        <f t="shared" si="14"/>
        <v>0</v>
      </c>
      <c r="K51" s="99">
        <v>0</v>
      </c>
      <c r="L51" s="110">
        <f t="shared" si="19"/>
        <v>0</v>
      </c>
      <c r="M51" s="99">
        <v>0</v>
      </c>
      <c r="N51" s="99">
        <f t="shared" si="16"/>
        <v>0</v>
      </c>
      <c r="O51" s="99">
        <f t="shared" si="17"/>
        <v>0</v>
      </c>
      <c r="P51" s="99">
        <f t="shared" si="18"/>
        <v>0</v>
      </c>
      <c r="Q51" s="130"/>
    </row>
    <row r="52" spans="1:17" ht="26.25" x14ac:dyDescent="0.25">
      <c r="A52" s="4">
        <v>21</v>
      </c>
      <c r="B52" s="33" t="s">
        <v>147</v>
      </c>
      <c r="C52" s="21" t="s">
        <v>146</v>
      </c>
      <c r="D52" s="22" t="s">
        <v>256</v>
      </c>
      <c r="E52" s="99">
        <v>10</v>
      </c>
      <c r="F52" s="99">
        <f t="shared" si="12"/>
        <v>2.5</v>
      </c>
      <c r="G52" s="99">
        <f t="shared" si="13"/>
        <v>3.0864197530864197</v>
      </c>
      <c r="H52" s="99">
        <v>0</v>
      </c>
      <c r="I52" s="99">
        <f t="shared" si="11"/>
        <v>0</v>
      </c>
      <c r="J52" s="99">
        <f t="shared" si="14"/>
        <v>3.0864197530864197</v>
      </c>
      <c r="K52" s="99">
        <v>34.799999999999997</v>
      </c>
      <c r="L52" s="110">
        <f t="shared" si="19"/>
        <v>30.787378354467705</v>
      </c>
      <c r="M52" s="99">
        <v>0</v>
      </c>
      <c r="N52" s="99">
        <f t="shared" si="16"/>
        <v>0</v>
      </c>
      <c r="O52" s="99">
        <f t="shared" si="17"/>
        <v>37.299999999999997</v>
      </c>
      <c r="P52" s="99">
        <f t="shared" si="18"/>
        <v>33.873798107554123</v>
      </c>
      <c r="Q52" s="130"/>
    </row>
    <row r="53" spans="1:17" ht="26.25" x14ac:dyDescent="0.25">
      <c r="A53" s="4">
        <v>22</v>
      </c>
      <c r="B53" s="33" t="s">
        <v>218</v>
      </c>
      <c r="C53" s="21" t="s">
        <v>219</v>
      </c>
      <c r="D53" s="22" t="s">
        <v>256</v>
      </c>
      <c r="E53" s="99">
        <v>30.295000000000002</v>
      </c>
      <c r="F53" s="99">
        <f t="shared" si="12"/>
        <v>7.5737500000000004</v>
      </c>
      <c r="G53" s="99">
        <f t="shared" si="13"/>
        <v>9.3503086419753103</v>
      </c>
      <c r="H53" s="99">
        <v>32.25</v>
      </c>
      <c r="I53" s="99">
        <f t="shared" si="11"/>
        <v>75.42095416276895</v>
      </c>
      <c r="J53" s="99">
        <f t="shared" si="14"/>
        <v>84.771262804744254</v>
      </c>
      <c r="K53" s="99">
        <v>74.650000000000006</v>
      </c>
      <c r="L53" s="110">
        <f t="shared" si="19"/>
        <v>66.042465349454432</v>
      </c>
      <c r="M53" s="99">
        <v>20</v>
      </c>
      <c r="N53" s="99">
        <f t="shared" si="16"/>
        <v>20</v>
      </c>
      <c r="O53" s="99">
        <f t="shared" si="17"/>
        <v>134.47375</v>
      </c>
      <c r="P53" s="99">
        <f t="shared" si="18"/>
        <v>170.81372815419869</v>
      </c>
      <c r="Q53" s="130"/>
    </row>
    <row r="54" spans="1:17" ht="26.25" x14ac:dyDescent="0.25">
      <c r="A54" s="4">
        <v>23</v>
      </c>
      <c r="B54" s="33" t="s">
        <v>261</v>
      </c>
      <c r="C54" s="21" t="s">
        <v>262</v>
      </c>
      <c r="D54" s="22" t="s">
        <v>256</v>
      </c>
      <c r="E54" s="99">
        <v>16.600000000000001</v>
      </c>
      <c r="F54" s="99">
        <f t="shared" si="12"/>
        <v>4.1500000000000004</v>
      </c>
      <c r="G54" s="99">
        <f t="shared" si="13"/>
        <v>5.1234567901234573</v>
      </c>
      <c r="H54" s="99">
        <v>75</v>
      </c>
      <c r="I54" s="99">
        <f t="shared" si="11"/>
        <v>175.39756782039288</v>
      </c>
      <c r="J54" s="99">
        <f t="shared" si="14"/>
        <v>180.52102461051635</v>
      </c>
      <c r="K54" s="99">
        <v>69.95</v>
      </c>
      <c r="L54" s="110">
        <f t="shared" si="19"/>
        <v>61.884399882040697</v>
      </c>
      <c r="M54" s="99">
        <v>110</v>
      </c>
      <c r="N54" s="99">
        <f t="shared" si="16"/>
        <v>110.00000000000001</v>
      </c>
      <c r="O54" s="99">
        <f t="shared" si="17"/>
        <v>259.10000000000002</v>
      </c>
      <c r="P54" s="99">
        <f t="shared" si="18"/>
        <v>352.40542449255707</v>
      </c>
      <c r="Q54" s="130"/>
    </row>
    <row r="55" spans="1:17" ht="26.25" x14ac:dyDescent="0.25">
      <c r="A55" s="4">
        <v>24</v>
      </c>
      <c r="B55" s="33" t="s">
        <v>263</v>
      </c>
      <c r="C55" s="21" t="s">
        <v>264</v>
      </c>
      <c r="D55" s="22" t="s">
        <v>256</v>
      </c>
      <c r="E55" s="99">
        <v>136</v>
      </c>
      <c r="F55" s="99">
        <f t="shared" si="12"/>
        <v>34</v>
      </c>
      <c r="G55" s="99">
        <f t="shared" si="13"/>
        <v>41.97530864197531</v>
      </c>
      <c r="H55" s="99">
        <v>160.35</v>
      </c>
      <c r="I55" s="99">
        <v>375</v>
      </c>
      <c r="J55" s="99">
        <f t="shared" si="14"/>
        <v>416.97530864197529</v>
      </c>
      <c r="K55" s="99">
        <v>38.950000000000003</v>
      </c>
      <c r="L55" s="110">
        <f t="shared" si="19"/>
        <v>34.458861692716013</v>
      </c>
      <c r="M55" s="99">
        <v>110</v>
      </c>
      <c r="N55" s="99">
        <f t="shared" si="16"/>
        <v>110.00000000000001</v>
      </c>
      <c r="O55" s="99">
        <f t="shared" si="17"/>
        <v>343.3</v>
      </c>
      <c r="P55" s="99">
        <f t="shared" si="18"/>
        <v>561.43417033469132</v>
      </c>
      <c r="Q55" s="130"/>
    </row>
    <row r="56" spans="1:17" ht="26.25" x14ac:dyDescent="0.25">
      <c r="A56" s="4">
        <v>25</v>
      </c>
      <c r="B56" s="33" t="s">
        <v>265</v>
      </c>
      <c r="C56" s="21" t="s">
        <v>266</v>
      </c>
      <c r="D56" s="22" t="s">
        <v>256</v>
      </c>
      <c r="E56" s="99">
        <v>100</v>
      </c>
      <c r="F56" s="99">
        <f t="shared" si="12"/>
        <v>25</v>
      </c>
      <c r="G56" s="99">
        <f t="shared" si="13"/>
        <v>30.864197530864196</v>
      </c>
      <c r="H56" s="99">
        <v>75</v>
      </c>
      <c r="I56" s="99">
        <f>H56/H$55*$I$55</f>
        <v>175.39756782039288</v>
      </c>
      <c r="J56" s="99">
        <f t="shared" si="14"/>
        <v>206.26176535125708</v>
      </c>
      <c r="K56" s="99">
        <v>3.4</v>
      </c>
      <c r="L56" s="110">
        <f t="shared" si="19"/>
        <v>3.0079622530227073</v>
      </c>
      <c r="M56" s="99">
        <v>0</v>
      </c>
      <c r="N56" s="99">
        <f t="shared" si="16"/>
        <v>0</v>
      </c>
      <c r="O56" s="99">
        <f t="shared" si="17"/>
        <v>103.4</v>
      </c>
      <c r="P56" s="99">
        <f t="shared" si="18"/>
        <v>209.26972760427978</v>
      </c>
      <c r="Q56" s="130"/>
    </row>
    <row r="57" spans="1:17" ht="26.25" x14ac:dyDescent="0.25">
      <c r="A57" s="4">
        <v>26</v>
      </c>
      <c r="B57" s="33" t="s">
        <v>171</v>
      </c>
      <c r="C57" s="21" t="s">
        <v>170</v>
      </c>
      <c r="D57" s="22" t="s">
        <v>256</v>
      </c>
      <c r="E57" s="99">
        <v>324.92500000000001</v>
      </c>
      <c r="F57" s="99">
        <f t="shared" si="12"/>
        <v>81.231250000000003</v>
      </c>
      <c r="G57" s="99">
        <f t="shared" si="13"/>
        <v>100.28549382716049</v>
      </c>
      <c r="H57" s="99">
        <v>0</v>
      </c>
      <c r="I57" s="99"/>
      <c r="J57" s="99">
        <f t="shared" si="14"/>
        <v>100.28549382716049</v>
      </c>
      <c r="K57" s="99">
        <v>8.1999999999999993</v>
      </c>
      <c r="L57" s="110">
        <f t="shared" si="19"/>
        <v>7.2544971984665283</v>
      </c>
      <c r="M57" s="99">
        <v>20</v>
      </c>
      <c r="N57" s="99">
        <f t="shared" si="16"/>
        <v>20</v>
      </c>
      <c r="O57" s="99">
        <f t="shared" si="17"/>
        <v>109.43125000000001</v>
      </c>
      <c r="P57" s="99">
        <f t="shared" si="18"/>
        <v>127.53999102562702</v>
      </c>
      <c r="Q57" s="130"/>
    </row>
    <row r="58" spans="1:17" ht="26.25" x14ac:dyDescent="0.25">
      <c r="A58" s="4">
        <v>27</v>
      </c>
      <c r="B58" s="33" t="s">
        <v>267</v>
      </c>
      <c r="C58" s="21" t="s">
        <v>268</v>
      </c>
      <c r="D58" s="22" t="s">
        <v>256</v>
      </c>
      <c r="E58" s="99">
        <v>33.375</v>
      </c>
      <c r="F58" s="99">
        <f t="shared" si="12"/>
        <v>8.34375</v>
      </c>
      <c r="G58" s="99">
        <f t="shared" si="13"/>
        <v>10.300925925925926</v>
      </c>
      <c r="H58" s="99">
        <v>135</v>
      </c>
      <c r="I58" s="99">
        <f>H58/H$55*$I$55</f>
        <v>315.71562207670718</v>
      </c>
      <c r="J58" s="99">
        <f t="shared" si="14"/>
        <v>326.0165480026331</v>
      </c>
      <c r="K58" s="99">
        <v>155.44999999999999</v>
      </c>
      <c r="L58" s="110">
        <f t="shared" si="19"/>
        <v>137.52580359775877</v>
      </c>
      <c r="M58" s="99">
        <v>200</v>
      </c>
      <c r="N58" s="99">
        <v>200</v>
      </c>
      <c r="O58" s="99">
        <f t="shared" si="17"/>
        <v>498.79374999999999</v>
      </c>
      <c r="P58" s="99">
        <f t="shared" si="18"/>
        <v>663.54235160039184</v>
      </c>
      <c r="Q58" s="130"/>
    </row>
    <row r="59" spans="1:17" ht="26.25" x14ac:dyDescent="0.25">
      <c r="A59" s="4">
        <v>28</v>
      </c>
      <c r="B59" s="33" t="s">
        <v>269</v>
      </c>
      <c r="C59" s="21" t="s">
        <v>270</v>
      </c>
      <c r="D59" s="22" t="s">
        <v>256</v>
      </c>
      <c r="E59" s="99">
        <v>40.950000000000003</v>
      </c>
      <c r="F59" s="99">
        <f t="shared" si="12"/>
        <v>10.237500000000001</v>
      </c>
      <c r="G59" s="99">
        <f t="shared" si="13"/>
        <v>12.638888888888891</v>
      </c>
      <c r="H59" s="99">
        <v>80.400000000000006</v>
      </c>
      <c r="I59" s="99">
        <f>H59/H$55*$I$55</f>
        <v>188.02619270346119</v>
      </c>
      <c r="J59" s="99">
        <f t="shared" si="14"/>
        <v>200.66508159235008</v>
      </c>
      <c r="K59" s="99">
        <v>11.15</v>
      </c>
      <c r="L59" s="110">
        <f t="shared" si="19"/>
        <v>9.8643468003538786</v>
      </c>
      <c r="M59" s="99">
        <v>40</v>
      </c>
      <c r="N59" s="99">
        <f t="shared" ref="N59:N61" si="20">M59/M$58*$N$58</f>
        <v>40</v>
      </c>
      <c r="O59" s="99">
        <f t="shared" si="17"/>
        <v>141.78750000000002</v>
      </c>
      <c r="P59" s="99">
        <f t="shared" si="18"/>
        <v>250.52942839270395</v>
      </c>
      <c r="Q59" s="130"/>
    </row>
    <row r="60" spans="1:17" ht="26.25" x14ac:dyDescent="0.25">
      <c r="A60" s="4">
        <v>29</v>
      </c>
      <c r="B60" s="33" t="s">
        <v>173</v>
      </c>
      <c r="C60" s="21" t="s">
        <v>172</v>
      </c>
      <c r="D60" s="22" t="s">
        <v>256</v>
      </c>
      <c r="E60" s="99">
        <v>119.95</v>
      </c>
      <c r="F60" s="99">
        <f t="shared" si="12"/>
        <v>29.987500000000001</v>
      </c>
      <c r="G60" s="99">
        <f t="shared" si="13"/>
        <v>37.021604938271608</v>
      </c>
      <c r="H60" s="99">
        <v>130.5</v>
      </c>
      <c r="I60" s="99">
        <f>H60/H$55*$I$55</f>
        <v>305.19176800748363</v>
      </c>
      <c r="J60" s="99">
        <f t="shared" si="14"/>
        <v>342.21337294575522</v>
      </c>
      <c r="K60" s="99">
        <v>33.450000000000003</v>
      </c>
      <c r="L60" s="110">
        <f t="shared" si="19"/>
        <v>29.593040401061632</v>
      </c>
      <c r="M60" s="99">
        <v>160</v>
      </c>
      <c r="N60" s="99">
        <f t="shared" si="20"/>
        <v>160</v>
      </c>
      <c r="O60" s="99">
        <f t="shared" si="17"/>
        <v>353.9375</v>
      </c>
      <c r="P60" s="99">
        <f t="shared" si="18"/>
        <v>531.80641334681684</v>
      </c>
      <c r="Q60" s="133"/>
    </row>
    <row r="61" spans="1:17" ht="26.25" x14ac:dyDescent="0.25">
      <c r="A61" s="4">
        <v>30</v>
      </c>
      <c r="B61" s="33" t="s">
        <v>220</v>
      </c>
      <c r="C61" s="22" t="s">
        <v>221</v>
      </c>
      <c r="D61" s="22" t="s">
        <v>256</v>
      </c>
      <c r="E61" s="99">
        <v>405</v>
      </c>
      <c r="F61" s="99">
        <f t="shared" si="12"/>
        <v>101.25</v>
      </c>
      <c r="G61" s="99">
        <v>125</v>
      </c>
      <c r="H61" s="99">
        <v>60</v>
      </c>
      <c r="I61" s="99">
        <f>H61/H$55*$I$55</f>
        <v>140.3180542563143</v>
      </c>
      <c r="J61" s="99">
        <f t="shared" si="14"/>
        <v>265.31805425631433</v>
      </c>
      <c r="K61" s="99">
        <v>38.9</v>
      </c>
      <c r="L61" s="110">
        <f t="shared" si="19"/>
        <v>34.414626953700967</v>
      </c>
      <c r="M61" s="99">
        <v>0</v>
      </c>
      <c r="N61" s="99">
        <f t="shared" si="20"/>
        <v>0</v>
      </c>
      <c r="O61" s="99">
        <f t="shared" si="17"/>
        <v>200.15</v>
      </c>
      <c r="P61" s="99">
        <f t="shared" si="18"/>
        <v>299.7326812100153</v>
      </c>
      <c r="Q61" s="130"/>
    </row>
    <row r="62" spans="1:17" ht="48" customHeight="1" x14ac:dyDescent="0.25">
      <c r="A62" s="211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9"/>
    </row>
    <row r="63" spans="1:17" ht="45" customHeight="1" x14ac:dyDescent="0.25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</row>
    <row r="64" spans="1:17" ht="15.75" x14ac:dyDescent="0.25">
      <c r="A64" s="207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4"/>
    </row>
    <row r="65" spans="2:2" x14ac:dyDescent="0.25">
      <c r="B65" s="1"/>
    </row>
  </sheetData>
  <sheetProtection algorithmName="SHA-512" hashValue="LUX3lLGbK3aPDmADdmOWNV23Esw9c+fWFhtr5u2hyGux7TwsryYgdiCLEMIXu99vi0shtW9WCQudM+IlZLpEhg==" saltValue="m8BwYKGQQvDySjPoyTLFDQ==" spinCount="100000" sheet="1" objects="1" scenarios="1"/>
  <mergeCells count="20">
    <mergeCell ref="A64:O64"/>
    <mergeCell ref="A63:O63"/>
    <mergeCell ref="A4:D4"/>
    <mergeCell ref="A27:O27"/>
    <mergeCell ref="A9:O9"/>
    <mergeCell ref="A11:D11"/>
    <mergeCell ref="E10:I10"/>
    <mergeCell ref="K10:L10"/>
    <mergeCell ref="M10:N10"/>
    <mergeCell ref="A62:O62"/>
    <mergeCell ref="M30:N30"/>
    <mergeCell ref="A29:O29"/>
    <mergeCell ref="A31:D31"/>
    <mergeCell ref="E30:I30"/>
    <mergeCell ref="K30:L30"/>
    <mergeCell ref="A1:O1"/>
    <mergeCell ref="A2:P2"/>
    <mergeCell ref="E3:I3"/>
    <mergeCell ref="K3:L3"/>
    <mergeCell ref="M3:N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31"/>
  <sheetViews>
    <sheetView workbookViewId="0">
      <selection sqref="A1:O1"/>
    </sheetView>
  </sheetViews>
  <sheetFormatPr defaultRowHeight="15" x14ac:dyDescent="0.25"/>
  <cols>
    <col min="1" max="1" width="3.85546875" style="1" customWidth="1"/>
    <col min="2" max="2" width="13.42578125" style="11" customWidth="1"/>
    <col min="3" max="3" width="21" style="11" customWidth="1"/>
    <col min="4" max="4" width="16.4257812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9.140625" style="27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17" style="11" customWidth="1"/>
  </cols>
  <sheetData>
    <row r="1" spans="1:17" ht="15.75" x14ac:dyDescent="0.25">
      <c r="A1" s="213" t="s">
        <v>281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4"/>
      <c r="P1" s="134"/>
      <c r="Q1" s="134"/>
    </row>
    <row r="2" spans="1:17" ht="48.75" customHeight="1" x14ac:dyDescent="0.25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6"/>
      <c r="Q2" s="134"/>
    </row>
    <row r="3" spans="1:17" ht="25.5" x14ac:dyDescent="0.25">
      <c r="A3" s="135" t="s">
        <v>51</v>
      </c>
      <c r="B3" s="135" t="s">
        <v>52</v>
      </c>
      <c r="C3" s="136" t="s">
        <v>70</v>
      </c>
      <c r="D3" s="135" t="s">
        <v>53</v>
      </c>
      <c r="E3" s="193" t="s">
        <v>54</v>
      </c>
      <c r="F3" s="193"/>
      <c r="G3" s="193"/>
      <c r="H3" s="193"/>
      <c r="I3" s="193"/>
      <c r="J3" s="137"/>
      <c r="K3" s="193" t="s">
        <v>55</v>
      </c>
      <c r="L3" s="193"/>
      <c r="M3" s="193" t="s">
        <v>56</v>
      </c>
      <c r="N3" s="193"/>
      <c r="O3" s="137"/>
      <c r="P3" s="138"/>
      <c r="Q3" s="134"/>
    </row>
    <row r="4" spans="1:17" ht="64.5" x14ac:dyDescent="0.25">
      <c r="A4" s="192" t="s">
        <v>271</v>
      </c>
      <c r="B4" s="192"/>
      <c r="C4" s="192"/>
      <c r="D4" s="192"/>
      <c r="E4" s="139" t="s">
        <v>58</v>
      </c>
      <c r="F4" s="139" t="s">
        <v>59</v>
      </c>
      <c r="G4" s="139" t="s">
        <v>60</v>
      </c>
      <c r="H4" s="139" t="s">
        <v>61</v>
      </c>
      <c r="I4" s="120" t="s">
        <v>62</v>
      </c>
      <c r="J4" s="140" t="s">
        <v>63</v>
      </c>
      <c r="K4" s="139" t="s">
        <v>58</v>
      </c>
      <c r="L4" s="141" t="s">
        <v>64</v>
      </c>
      <c r="M4" s="139" t="s">
        <v>65</v>
      </c>
      <c r="N4" s="139" t="s">
        <v>68</v>
      </c>
      <c r="O4" s="142" t="s">
        <v>57</v>
      </c>
      <c r="P4" s="143" t="s">
        <v>66</v>
      </c>
      <c r="Q4" s="134"/>
    </row>
    <row r="5" spans="1:17" ht="26.25" x14ac:dyDescent="0.25">
      <c r="A5" s="144">
        <v>1</v>
      </c>
      <c r="B5" s="145" t="s">
        <v>196</v>
      </c>
      <c r="C5" s="145" t="s">
        <v>197</v>
      </c>
      <c r="D5" s="146" t="s">
        <v>272</v>
      </c>
      <c r="E5" s="116">
        <v>127.15</v>
      </c>
      <c r="F5" s="116">
        <f>E5/4</f>
        <v>31.787500000000001</v>
      </c>
      <c r="G5" s="116">
        <v>125</v>
      </c>
      <c r="H5" s="116">
        <v>76.2</v>
      </c>
      <c r="I5" s="116">
        <f>H5/H6*I6</f>
        <v>127</v>
      </c>
      <c r="J5" s="107">
        <f>G5+I5</f>
        <v>252</v>
      </c>
      <c r="K5" s="116">
        <v>66.599999999999994</v>
      </c>
      <c r="L5" s="116">
        <v>300</v>
      </c>
      <c r="M5" s="107">
        <v>200</v>
      </c>
      <c r="N5" s="107">
        <v>200</v>
      </c>
      <c r="O5" s="116">
        <f>F5+H5+K5+M5</f>
        <v>374.58749999999998</v>
      </c>
      <c r="P5" s="107">
        <f>J5+L5+N5</f>
        <v>752</v>
      </c>
      <c r="Q5" s="133"/>
    </row>
    <row r="6" spans="1:17" ht="26.25" x14ac:dyDescent="0.25">
      <c r="A6" s="147">
        <v>2</v>
      </c>
      <c r="B6" s="145" t="s">
        <v>109</v>
      </c>
      <c r="C6" s="145" t="s">
        <v>108</v>
      </c>
      <c r="D6" s="146" t="s">
        <v>272</v>
      </c>
      <c r="E6" s="99">
        <v>10</v>
      </c>
      <c r="F6" s="99">
        <f>E6/4</f>
        <v>2.5</v>
      </c>
      <c r="G6" s="99">
        <f>F6/F5*G5</f>
        <v>9.8309083759339355</v>
      </c>
      <c r="H6" s="99">
        <v>225</v>
      </c>
      <c r="I6" s="99">
        <v>375</v>
      </c>
      <c r="J6" s="110">
        <f>G6+I6</f>
        <v>384.83090837593392</v>
      </c>
      <c r="K6" s="99">
        <v>60.2</v>
      </c>
      <c r="L6" s="99">
        <f>K6/K5*L5</f>
        <v>271.17117117117124</v>
      </c>
      <c r="M6" s="99">
        <v>110</v>
      </c>
      <c r="N6" s="99">
        <f>M6/M5*N5</f>
        <v>110.00000000000001</v>
      </c>
      <c r="O6" s="99">
        <f>F6+H6+K6+M6</f>
        <v>397.7</v>
      </c>
      <c r="P6" s="110">
        <f>J6+L6+N6</f>
        <v>766.00207954710515</v>
      </c>
      <c r="Q6" s="133"/>
    </row>
    <row r="7" spans="1:17" x14ac:dyDescent="0.25">
      <c r="A7" s="148"/>
      <c r="B7" s="148"/>
      <c r="C7" s="148"/>
      <c r="D7" s="134"/>
      <c r="E7" s="134"/>
      <c r="F7" s="134"/>
      <c r="G7" s="134"/>
      <c r="H7" s="134"/>
      <c r="I7" s="149"/>
      <c r="J7" s="149"/>
      <c r="K7" s="134"/>
      <c r="L7" s="149"/>
      <c r="M7" s="134"/>
      <c r="N7" s="149"/>
      <c r="O7" s="134"/>
      <c r="P7" s="134"/>
      <c r="Q7" s="134"/>
    </row>
    <row r="8" spans="1:17" x14ac:dyDescent="0.25">
      <c r="A8" s="148"/>
      <c r="B8" s="148"/>
      <c r="C8" s="148"/>
      <c r="D8" s="134"/>
      <c r="E8" s="134"/>
      <c r="F8" s="134"/>
      <c r="G8" s="134"/>
      <c r="H8" s="134"/>
      <c r="I8" s="149"/>
      <c r="J8" s="149"/>
      <c r="K8" s="134"/>
      <c r="L8" s="149"/>
      <c r="M8" s="134"/>
      <c r="N8" s="149"/>
      <c r="O8" s="134"/>
      <c r="P8" s="134"/>
      <c r="Q8" s="134"/>
    </row>
    <row r="9" spans="1:17" ht="15.75" x14ac:dyDescent="0.25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134"/>
      <c r="Q9" s="134"/>
    </row>
    <row r="10" spans="1:17" ht="15.75" x14ac:dyDescent="0.25">
      <c r="A10" s="190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1"/>
      <c r="P10" s="134"/>
      <c r="Q10" s="134"/>
    </row>
    <row r="11" spans="1:17" x14ac:dyDescent="0.25">
      <c r="A11" s="134"/>
      <c r="B11" s="134"/>
      <c r="C11" s="134"/>
      <c r="D11" s="134"/>
      <c r="E11" s="134"/>
      <c r="F11" s="134"/>
      <c r="G11" s="134"/>
      <c r="H11" s="134"/>
      <c r="I11" s="149"/>
      <c r="J11" s="149"/>
      <c r="K11" s="134"/>
      <c r="L11" s="149"/>
      <c r="M11" s="134"/>
      <c r="N11" s="149"/>
      <c r="O11" s="134"/>
      <c r="P11" s="134"/>
      <c r="Q11" s="134"/>
    </row>
    <row r="12" spans="1:17" x14ac:dyDescent="0.25">
      <c r="A12" s="134"/>
      <c r="B12" s="134"/>
      <c r="C12" s="134"/>
      <c r="D12" s="134"/>
      <c r="E12" s="134"/>
      <c r="F12" s="134"/>
      <c r="G12" s="134"/>
      <c r="H12" s="134"/>
      <c r="I12" s="149"/>
      <c r="J12" s="149"/>
      <c r="K12" s="134"/>
      <c r="L12" s="149"/>
      <c r="M12" s="134"/>
      <c r="N12" s="149"/>
      <c r="O12" s="134"/>
      <c r="P12" s="134"/>
      <c r="Q12" s="134"/>
    </row>
    <row r="13" spans="1:17" x14ac:dyDescent="0.25">
      <c r="A13" s="134"/>
      <c r="B13" s="134"/>
      <c r="C13" s="134"/>
      <c r="D13" s="134"/>
      <c r="E13" s="134"/>
      <c r="F13" s="134"/>
      <c r="G13" s="134"/>
      <c r="H13" s="134"/>
      <c r="I13" s="149"/>
      <c r="J13" s="149"/>
      <c r="K13" s="134"/>
      <c r="L13" s="149"/>
      <c r="M13" s="134"/>
      <c r="N13" s="149"/>
      <c r="O13" s="134"/>
      <c r="P13" s="134"/>
      <c r="Q13" s="134"/>
    </row>
    <row r="14" spans="1:17" x14ac:dyDescent="0.25">
      <c r="A14" s="134"/>
      <c r="B14" s="134"/>
      <c r="C14" s="134"/>
      <c r="D14" s="134"/>
      <c r="E14" s="134"/>
      <c r="F14" s="134"/>
      <c r="G14" s="134"/>
      <c r="H14" s="134"/>
      <c r="I14" s="149"/>
      <c r="J14" s="149"/>
      <c r="K14" s="134"/>
      <c r="L14" s="149"/>
      <c r="M14" s="134"/>
      <c r="N14" s="149"/>
      <c r="O14" s="134"/>
      <c r="P14" s="134"/>
      <c r="Q14" s="134"/>
    </row>
    <row r="15" spans="1:17" x14ac:dyDescent="0.25">
      <c r="A15" s="134"/>
      <c r="B15" s="134"/>
      <c r="C15" s="134"/>
      <c r="D15" s="134"/>
      <c r="E15" s="134"/>
      <c r="F15" s="134"/>
      <c r="G15" s="134"/>
      <c r="H15" s="134"/>
      <c r="I15" s="149"/>
      <c r="J15" s="149"/>
      <c r="K15" s="134"/>
      <c r="L15" s="149"/>
      <c r="M15" s="134"/>
      <c r="N15" s="149"/>
      <c r="O15" s="134"/>
      <c r="P15" s="134"/>
      <c r="Q15" s="134"/>
    </row>
    <row r="16" spans="1:17" x14ac:dyDescent="0.25">
      <c r="A16" s="134"/>
      <c r="B16" s="134"/>
      <c r="C16" s="134"/>
      <c r="D16" s="134"/>
      <c r="E16" s="134"/>
      <c r="F16" s="134"/>
      <c r="G16" s="134"/>
      <c r="H16" s="134"/>
      <c r="I16" s="149"/>
      <c r="J16" s="149"/>
      <c r="K16" s="134"/>
      <c r="L16" s="149"/>
      <c r="M16" s="134"/>
      <c r="N16" s="149"/>
      <c r="O16" s="134"/>
      <c r="P16" s="134"/>
      <c r="Q16" s="134"/>
    </row>
    <row r="17" spans="1:17" x14ac:dyDescent="0.25">
      <c r="A17" s="134"/>
      <c r="B17" s="134"/>
      <c r="C17" s="134"/>
      <c r="D17" s="134"/>
      <c r="E17" s="134"/>
      <c r="F17" s="134"/>
      <c r="G17" s="134"/>
      <c r="H17" s="134"/>
      <c r="I17" s="149"/>
      <c r="J17" s="149"/>
      <c r="K17" s="134"/>
      <c r="L17" s="149"/>
      <c r="M17" s="134"/>
      <c r="N17" s="149"/>
      <c r="O17" s="134"/>
      <c r="P17" s="134"/>
      <c r="Q17" s="134"/>
    </row>
    <row r="18" spans="1:17" x14ac:dyDescent="0.25">
      <c r="A18" s="134"/>
      <c r="B18" s="134"/>
      <c r="C18" s="134"/>
      <c r="D18" s="134"/>
      <c r="E18" s="134"/>
      <c r="F18" s="134"/>
      <c r="G18" s="134"/>
      <c r="H18" s="134"/>
      <c r="I18" s="149"/>
      <c r="J18" s="149"/>
      <c r="K18" s="134"/>
      <c r="L18" s="149"/>
      <c r="M18" s="134"/>
      <c r="N18" s="149"/>
      <c r="O18" s="134"/>
      <c r="P18" s="134"/>
      <c r="Q18" s="134"/>
    </row>
    <row r="19" spans="1:17" x14ac:dyDescent="0.25">
      <c r="A19" s="134"/>
      <c r="B19" s="134"/>
      <c r="C19" s="134"/>
      <c r="D19" s="134"/>
      <c r="E19" s="134"/>
      <c r="F19" s="134"/>
      <c r="G19" s="134"/>
      <c r="H19" s="134"/>
      <c r="I19" s="149"/>
      <c r="J19" s="149"/>
      <c r="K19" s="134"/>
      <c r="L19" s="149"/>
      <c r="M19" s="134"/>
      <c r="N19" s="149"/>
      <c r="O19" s="134"/>
      <c r="P19" s="134"/>
      <c r="Q19" s="134"/>
    </row>
    <row r="20" spans="1:17" x14ac:dyDescent="0.25">
      <c r="A20" s="134"/>
      <c r="B20" s="134"/>
      <c r="C20" s="134"/>
      <c r="D20" s="134"/>
      <c r="E20" s="134"/>
      <c r="F20" s="134"/>
      <c r="G20" s="134"/>
      <c r="H20" s="134"/>
      <c r="I20" s="149"/>
      <c r="J20" s="149"/>
      <c r="K20" s="134"/>
      <c r="L20" s="149"/>
      <c r="M20" s="134"/>
      <c r="N20" s="149"/>
      <c r="O20" s="134"/>
      <c r="P20" s="134"/>
      <c r="Q20" s="134"/>
    </row>
    <row r="21" spans="1:17" x14ac:dyDescent="0.25">
      <c r="A21" s="134"/>
      <c r="B21" s="134"/>
      <c r="C21" s="134"/>
      <c r="D21" s="134"/>
      <c r="E21" s="134"/>
      <c r="F21" s="134"/>
      <c r="G21" s="134"/>
      <c r="H21" s="134"/>
      <c r="I21" s="149"/>
      <c r="J21" s="149"/>
      <c r="K21" s="134"/>
      <c r="L21" s="149"/>
      <c r="M21" s="134"/>
      <c r="N21" s="149"/>
      <c r="O21" s="134"/>
      <c r="P21" s="134"/>
      <c r="Q21" s="134"/>
    </row>
    <row r="22" spans="1:17" x14ac:dyDescent="0.25">
      <c r="A22" s="134"/>
      <c r="B22" s="134"/>
      <c r="C22" s="134"/>
      <c r="D22" s="134"/>
      <c r="E22" s="134"/>
      <c r="F22" s="134"/>
      <c r="G22" s="134"/>
      <c r="H22" s="134"/>
      <c r="I22" s="149"/>
      <c r="J22" s="149"/>
      <c r="K22" s="134"/>
      <c r="L22" s="149"/>
      <c r="M22" s="134"/>
      <c r="N22" s="149"/>
      <c r="O22" s="134"/>
      <c r="P22" s="134"/>
      <c r="Q22" s="134"/>
    </row>
    <row r="23" spans="1:17" x14ac:dyDescent="0.25">
      <c r="A23" s="134"/>
      <c r="B23" s="134"/>
      <c r="C23" s="134"/>
      <c r="D23" s="134"/>
      <c r="E23" s="134"/>
      <c r="F23" s="134"/>
      <c r="G23" s="134"/>
      <c r="H23" s="134"/>
      <c r="I23" s="149"/>
      <c r="J23" s="149"/>
      <c r="K23" s="134"/>
      <c r="L23" s="149"/>
      <c r="M23" s="134"/>
      <c r="N23" s="149"/>
      <c r="O23" s="134"/>
      <c r="P23" s="134"/>
      <c r="Q23" s="134"/>
    </row>
    <row r="24" spans="1:17" x14ac:dyDescent="0.25">
      <c r="A24" s="134"/>
      <c r="B24" s="134"/>
      <c r="C24" s="134"/>
      <c r="D24" s="134"/>
      <c r="E24" s="134"/>
      <c r="F24" s="134"/>
      <c r="G24" s="134"/>
      <c r="H24" s="134"/>
      <c r="I24" s="149"/>
      <c r="J24" s="149"/>
      <c r="K24" s="134"/>
      <c r="L24" s="149"/>
      <c r="M24" s="134"/>
      <c r="N24" s="149"/>
      <c r="O24" s="134"/>
      <c r="P24" s="134"/>
      <c r="Q24" s="134"/>
    </row>
    <row r="25" spans="1:17" x14ac:dyDescent="0.25">
      <c r="A25" s="134"/>
      <c r="B25" s="134"/>
      <c r="C25" s="134"/>
      <c r="D25" s="134"/>
      <c r="E25" s="134"/>
      <c r="F25" s="134"/>
      <c r="G25" s="134"/>
      <c r="H25" s="134"/>
      <c r="I25" s="149"/>
      <c r="J25" s="149"/>
      <c r="K25" s="134"/>
      <c r="L25" s="149"/>
      <c r="M25" s="134"/>
      <c r="N25" s="149"/>
      <c r="O25" s="134"/>
      <c r="P25" s="134"/>
      <c r="Q25" s="134"/>
    </row>
    <row r="26" spans="1:17" x14ac:dyDescent="0.25">
      <c r="A26" s="134"/>
      <c r="B26" s="134"/>
      <c r="C26" s="134"/>
      <c r="D26" s="134"/>
      <c r="E26" s="134"/>
      <c r="F26" s="134"/>
      <c r="G26" s="134"/>
      <c r="H26" s="134"/>
      <c r="I26" s="149"/>
      <c r="J26" s="149"/>
      <c r="K26" s="134"/>
      <c r="L26" s="149"/>
      <c r="M26" s="134"/>
      <c r="N26" s="149"/>
      <c r="O26" s="134"/>
      <c r="P26" s="134"/>
      <c r="Q26" s="134"/>
    </row>
    <row r="27" spans="1:17" x14ac:dyDescent="0.25">
      <c r="A27" s="134"/>
      <c r="B27" s="134"/>
      <c r="C27" s="134"/>
      <c r="D27" s="134"/>
      <c r="E27" s="134"/>
      <c r="F27" s="134"/>
      <c r="G27" s="134"/>
      <c r="H27" s="134"/>
      <c r="I27" s="149"/>
      <c r="J27" s="149"/>
      <c r="K27" s="134"/>
      <c r="L27" s="149"/>
      <c r="M27" s="134"/>
      <c r="N27" s="149"/>
      <c r="O27" s="134"/>
      <c r="P27" s="134"/>
      <c r="Q27" s="134"/>
    </row>
    <row r="28" spans="1:17" x14ac:dyDescent="0.25">
      <c r="A28" s="134"/>
      <c r="B28" s="134"/>
      <c r="C28" s="134"/>
      <c r="D28" s="134"/>
      <c r="E28" s="134"/>
      <c r="F28" s="134"/>
      <c r="G28" s="134"/>
      <c r="H28" s="134"/>
      <c r="I28" s="149"/>
      <c r="J28" s="149"/>
      <c r="K28" s="134"/>
      <c r="L28" s="149"/>
      <c r="M28" s="134"/>
      <c r="N28" s="149"/>
      <c r="O28" s="134"/>
      <c r="P28" s="134"/>
      <c r="Q28" s="134"/>
    </row>
    <row r="29" spans="1:17" x14ac:dyDescent="0.25">
      <c r="A29" s="134"/>
      <c r="B29" s="134"/>
      <c r="C29" s="134"/>
      <c r="D29" s="134"/>
      <c r="E29" s="134"/>
      <c r="F29" s="134"/>
      <c r="G29" s="134"/>
      <c r="H29" s="134"/>
      <c r="I29" s="149"/>
      <c r="J29" s="149"/>
      <c r="K29" s="134"/>
      <c r="L29" s="149"/>
      <c r="M29" s="134"/>
      <c r="N29" s="149"/>
      <c r="O29" s="134"/>
      <c r="P29" s="134"/>
      <c r="Q29" s="134"/>
    </row>
    <row r="30" spans="1:17" x14ac:dyDescent="0.25">
      <c r="A30" s="134"/>
      <c r="B30" s="134"/>
      <c r="C30" s="134"/>
      <c r="D30" s="134"/>
      <c r="E30" s="134"/>
      <c r="F30" s="134"/>
      <c r="G30" s="134"/>
      <c r="H30" s="134"/>
      <c r="I30" s="149"/>
      <c r="J30" s="149"/>
      <c r="K30" s="134"/>
      <c r="L30" s="149"/>
      <c r="M30" s="134"/>
      <c r="N30" s="149"/>
      <c r="O30" s="134"/>
      <c r="P30" s="134"/>
      <c r="Q30" s="134"/>
    </row>
    <row r="31" spans="1:17" x14ac:dyDescent="0.25">
      <c r="A31" s="134"/>
      <c r="B31" s="134"/>
      <c r="C31" s="134"/>
      <c r="D31" s="134"/>
      <c r="E31" s="134"/>
      <c r="F31" s="134"/>
      <c r="G31" s="134"/>
      <c r="H31" s="134"/>
      <c r="I31" s="149"/>
      <c r="J31" s="149"/>
      <c r="K31" s="134"/>
      <c r="L31" s="149"/>
      <c r="M31" s="134"/>
      <c r="N31" s="149"/>
      <c r="O31" s="134"/>
      <c r="P31" s="134"/>
      <c r="Q31" s="134"/>
    </row>
  </sheetData>
  <sheetProtection algorithmName="SHA-512" hashValue="vbRsM2g7g+VQpbX7g7pUwB0wnnuKIIDnzuHxnWIa0cpRq8vVdo50m48VX9FGWO95TgNdUtqItT1HDFbHBzwybw==" saltValue="OGs9M8N8rIV61BDxmkv1QQ==" spinCount="100000" sheet="1" objects="1" scenarios="1"/>
  <mergeCells count="8">
    <mergeCell ref="A10:O10"/>
    <mergeCell ref="A4:D4"/>
    <mergeCell ref="A9:O9"/>
    <mergeCell ref="A1:O1"/>
    <mergeCell ref="A2:P2"/>
    <mergeCell ref="E3:I3"/>
    <mergeCell ref="K3:L3"/>
    <mergeCell ref="M3:N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2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38"/>
  <sheetViews>
    <sheetView zoomScaleNormal="100" workbookViewId="0">
      <selection activeCell="S8" sqref="S8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2.71093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11.140625" style="27" customWidth="1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18.28515625" style="11" customWidth="1"/>
  </cols>
  <sheetData>
    <row r="1" spans="1:17" ht="39.75" customHeight="1" x14ac:dyDescent="0.25">
      <c r="A1" s="174" t="s">
        <v>288</v>
      </c>
      <c r="B1" s="201"/>
      <c r="C1" s="201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9"/>
    </row>
    <row r="2" spans="1:17" ht="25.5" x14ac:dyDescent="0.25">
      <c r="A2" s="5" t="s">
        <v>51</v>
      </c>
      <c r="B2" s="9" t="s">
        <v>52</v>
      </c>
      <c r="C2" s="39" t="s">
        <v>70</v>
      </c>
      <c r="D2" s="9" t="s">
        <v>53</v>
      </c>
      <c r="E2" s="185" t="s">
        <v>54</v>
      </c>
      <c r="F2" s="185"/>
      <c r="G2" s="185"/>
      <c r="H2" s="185"/>
      <c r="I2" s="185"/>
      <c r="J2" s="10"/>
      <c r="K2" s="185" t="s">
        <v>55</v>
      </c>
      <c r="L2" s="185"/>
      <c r="M2" s="185" t="s">
        <v>56</v>
      </c>
      <c r="N2" s="185"/>
      <c r="O2" s="10"/>
      <c r="P2" s="49"/>
    </row>
    <row r="3" spans="1:17" ht="64.5" x14ac:dyDescent="0.25">
      <c r="A3" s="197" t="s">
        <v>3</v>
      </c>
      <c r="B3" s="197"/>
      <c r="C3" s="197"/>
      <c r="D3" s="197"/>
      <c r="E3" s="16" t="s">
        <v>58</v>
      </c>
      <c r="F3" s="16" t="s">
        <v>59</v>
      </c>
      <c r="G3" s="16" t="s">
        <v>60</v>
      </c>
      <c r="H3" s="16" t="s">
        <v>61</v>
      </c>
      <c r="I3" s="17" t="s">
        <v>62</v>
      </c>
      <c r="J3" s="18" t="s">
        <v>63</v>
      </c>
      <c r="K3" s="16" t="s">
        <v>58</v>
      </c>
      <c r="L3" s="19" t="s">
        <v>64</v>
      </c>
      <c r="M3" s="16" t="s">
        <v>65</v>
      </c>
      <c r="N3" s="16" t="s">
        <v>68</v>
      </c>
      <c r="O3" s="14" t="s">
        <v>57</v>
      </c>
      <c r="P3" s="15" t="s">
        <v>66</v>
      </c>
    </row>
    <row r="4" spans="1:17" ht="26.25" x14ac:dyDescent="0.25">
      <c r="A4" s="4">
        <v>1</v>
      </c>
      <c r="B4" s="64" t="s">
        <v>4</v>
      </c>
      <c r="C4" s="64" t="s">
        <v>5</v>
      </c>
      <c r="D4" s="22" t="s">
        <v>6</v>
      </c>
      <c r="E4" s="98">
        <v>10</v>
      </c>
      <c r="F4" s="98">
        <f>E4/4</f>
        <v>2.5</v>
      </c>
      <c r="G4" s="98">
        <f>F4*$G$5/$F$5</f>
        <v>6.9930069930069934</v>
      </c>
      <c r="H4" s="98">
        <v>60</v>
      </c>
      <c r="I4" s="98">
        <f>H4*$I$7/$H$7</f>
        <v>128.2051282051282</v>
      </c>
      <c r="J4" s="98">
        <f>G4+I4</f>
        <v>135.19813519813519</v>
      </c>
      <c r="K4" s="98">
        <v>297.85000000000002</v>
      </c>
      <c r="L4" s="98">
        <v>300</v>
      </c>
      <c r="M4" s="98">
        <v>180</v>
      </c>
      <c r="N4" s="98">
        <v>200</v>
      </c>
      <c r="O4" s="98">
        <f>F4+H4+K4+M4</f>
        <v>540.35</v>
      </c>
      <c r="P4" s="98">
        <f>J4+L4+N4</f>
        <v>635.19813519813522</v>
      </c>
      <c r="Q4" s="130"/>
    </row>
    <row r="5" spans="1:17" ht="26.25" x14ac:dyDescent="0.25">
      <c r="A5" s="8">
        <v>2</v>
      </c>
      <c r="B5" s="64" t="s">
        <v>7</v>
      </c>
      <c r="C5" s="64" t="s">
        <v>8</v>
      </c>
      <c r="D5" s="22" t="s">
        <v>6</v>
      </c>
      <c r="E5" s="98">
        <v>178.75</v>
      </c>
      <c r="F5" s="98">
        <f t="shared" ref="F5:F7" si="0">E5/4</f>
        <v>44.6875</v>
      </c>
      <c r="G5" s="101">
        <v>125</v>
      </c>
      <c r="H5" s="98">
        <v>0</v>
      </c>
      <c r="I5" s="98">
        <f t="shared" ref="I5:I6" si="1">H5*$I$7/$H$7</f>
        <v>0</v>
      </c>
      <c r="J5" s="98">
        <f t="shared" ref="J5:J7" si="2">G5+I5</f>
        <v>125</v>
      </c>
      <c r="K5" s="98">
        <v>4.1500000000000004</v>
      </c>
      <c r="L5" s="98">
        <f>K5/$K4*$L$4</f>
        <v>4.1799563538693976</v>
      </c>
      <c r="M5" s="98">
        <v>130</v>
      </c>
      <c r="N5" s="101">
        <f>M5/M$4*$N$4</f>
        <v>144.44444444444443</v>
      </c>
      <c r="O5" s="98">
        <f t="shared" ref="O5:O7" si="3">F5+H5+K5+M5</f>
        <v>178.83750000000001</v>
      </c>
      <c r="P5" s="98">
        <f t="shared" ref="P5:P7" si="4">J5+L5+N5</f>
        <v>273.62440079831379</v>
      </c>
      <c r="Q5" s="130"/>
    </row>
    <row r="6" spans="1:17" ht="26.25" x14ac:dyDescent="0.25">
      <c r="A6" s="8">
        <v>3</v>
      </c>
      <c r="B6" s="64" t="s">
        <v>9</v>
      </c>
      <c r="C6" s="64" t="s">
        <v>10</v>
      </c>
      <c r="D6" s="22" t="s">
        <v>6</v>
      </c>
      <c r="E6" s="98">
        <v>79.8</v>
      </c>
      <c r="F6" s="98">
        <f t="shared" si="0"/>
        <v>19.95</v>
      </c>
      <c r="G6" s="98">
        <f>F6*$G$5/$F$5</f>
        <v>55.804195804195807</v>
      </c>
      <c r="H6" s="98">
        <v>0</v>
      </c>
      <c r="I6" s="98">
        <f t="shared" si="1"/>
        <v>0</v>
      </c>
      <c r="J6" s="98">
        <f t="shared" si="2"/>
        <v>55.804195804195807</v>
      </c>
      <c r="K6" s="98">
        <v>181.7</v>
      </c>
      <c r="L6" s="98">
        <f>K6/$K4*$L$4</f>
        <v>183.01158301158299</v>
      </c>
      <c r="M6" s="98">
        <v>0</v>
      </c>
      <c r="N6" s="101">
        <f t="shared" ref="N6:N7" si="5">M6/M$4*$N$4</f>
        <v>0</v>
      </c>
      <c r="O6" s="98">
        <f t="shared" si="3"/>
        <v>201.64999999999998</v>
      </c>
      <c r="P6" s="98">
        <f t="shared" si="4"/>
        <v>238.8157788157788</v>
      </c>
      <c r="Q6" s="130"/>
    </row>
    <row r="7" spans="1:17" ht="26.25" x14ac:dyDescent="0.25">
      <c r="A7" s="8">
        <v>4</v>
      </c>
      <c r="B7" s="64" t="s">
        <v>11</v>
      </c>
      <c r="C7" s="64" t="s">
        <v>12</v>
      </c>
      <c r="D7" s="22" t="s">
        <v>6</v>
      </c>
      <c r="E7" s="98">
        <v>107.5</v>
      </c>
      <c r="F7" s="98">
        <f t="shared" si="0"/>
        <v>26.875</v>
      </c>
      <c r="G7" s="98">
        <f>F7*$G$5/$F$5</f>
        <v>75.174825174825173</v>
      </c>
      <c r="H7" s="101">
        <v>175.5</v>
      </c>
      <c r="I7" s="101">
        <v>375</v>
      </c>
      <c r="J7" s="98">
        <f t="shared" si="2"/>
        <v>450.17482517482517</v>
      </c>
      <c r="K7" s="101">
        <v>3.15</v>
      </c>
      <c r="L7" s="98">
        <f t="shared" ref="L7" si="6">K7/$K6*$L$4</f>
        <v>5.2008805723720419</v>
      </c>
      <c r="M7" s="101">
        <v>40</v>
      </c>
      <c r="N7" s="101">
        <f t="shared" si="5"/>
        <v>44.444444444444443</v>
      </c>
      <c r="O7" s="98">
        <f t="shared" si="3"/>
        <v>245.52500000000001</v>
      </c>
      <c r="P7" s="98">
        <f t="shared" si="4"/>
        <v>499.82015019164169</v>
      </c>
      <c r="Q7" s="131"/>
    </row>
    <row r="8" spans="1:17" x14ac:dyDescent="0.25">
      <c r="A8" s="6"/>
      <c r="B8" s="26"/>
      <c r="C8" s="26"/>
    </row>
    <row r="9" spans="1:17" x14ac:dyDescent="0.25">
      <c r="A9" s="6"/>
      <c r="B9" s="26"/>
      <c r="C9" s="26"/>
    </row>
    <row r="10" spans="1:17" ht="15.75" x14ac:dyDescent="0.25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</row>
    <row r="11" spans="1:17" x14ac:dyDescent="0.25">
      <c r="A11" s="7"/>
      <c r="B11" s="29"/>
      <c r="C11" s="29"/>
      <c r="D11" s="29"/>
    </row>
    <row r="12" spans="1:17" ht="15.75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0"/>
    </row>
    <row r="13" spans="1:17" ht="25.5" x14ac:dyDescent="0.25">
      <c r="A13" s="50" t="s">
        <v>71</v>
      </c>
      <c r="B13" s="14" t="s">
        <v>52</v>
      </c>
      <c r="C13" s="51" t="s">
        <v>70</v>
      </c>
      <c r="D13" s="9" t="s">
        <v>53</v>
      </c>
      <c r="E13" s="185" t="s">
        <v>54</v>
      </c>
      <c r="F13" s="185"/>
      <c r="G13" s="185"/>
      <c r="H13" s="185"/>
      <c r="I13" s="185"/>
      <c r="J13" s="14"/>
      <c r="K13" s="185" t="s">
        <v>55</v>
      </c>
      <c r="L13" s="185"/>
      <c r="M13" s="185" t="s">
        <v>56</v>
      </c>
      <c r="N13" s="185"/>
      <c r="O13" s="14"/>
      <c r="P13" s="28"/>
      <c r="Q13" s="34"/>
    </row>
    <row r="14" spans="1:17" ht="82.5" customHeight="1" x14ac:dyDescent="0.25">
      <c r="A14" s="197" t="s">
        <v>13</v>
      </c>
      <c r="B14" s="197"/>
      <c r="C14" s="197"/>
      <c r="D14" s="197"/>
      <c r="E14" s="16" t="s">
        <v>58</v>
      </c>
      <c r="F14" s="16" t="s">
        <v>59</v>
      </c>
      <c r="G14" s="16" t="s">
        <v>60</v>
      </c>
      <c r="H14" s="16" t="s">
        <v>61</v>
      </c>
      <c r="I14" s="17" t="s">
        <v>62</v>
      </c>
      <c r="J14" s="18" t="s">
        <v>63</v>
      </c>
      <c r="K14" s="16" t="s">
        <v>58</v>
      </c>
      <c r="L14" s="19" t="s">
        <v>64</v>
      </c>
      <c r="M14" s="16" t="s">
        <v>65</v>
      </c>
      <c r="N14" s="16" t="s">
        <v>68</v>
      </c>
      <c r="O14" s="14" t="s">
        <v>57</v>
      </c>
      <c r="P14" s="14" t="s">
        <v>66</v>
      </c>
    </row>
    <row r="15" spans="1:17" ht="26.25" x14ac:dyDescent="0.25">
      <c r="A15" s="4">
        <v>1</v>
      </c>
      <c r="B15" s="33" t="s">
        <v>4</v>
      </c>
      <c r="C15" s="21" t="s">
        <v>5</v>
      </c>
      <c r="D15" s="22" t="s">
        <v>246</v>
      </c>
      <c r="E15" s="98">
        <v>10</v>
      </c>
      <c r="F15" s="98">
        <f>E15/4</f>
        <v>2.5</v>
      </c>
      <c r="G15" s="98">
        <f>F15*$G$33/$F$33</f>
        <v>3.9926535175277489</v>
      </c>
      <c r="H15" s="98">
        <v>60</v>
      </c>
      <c r="I15" s="98">
        <f>H15*$I$23/$H$23</f>
        <v>128.2051282051282</v>
      </c>
      <c r="J15" s="98">
        <f>G15+I15</f>
        <v>132.19778172265595</v>
      </c>
      <c r="K15" s="98">
        <v>297.85000000000002</v>
      </c>
      <c r="L15" s="98">
        <v>300</v>
      </c>
      <c r="M15" s="98">
        <v>180</v>
      </c>
      <c r="N15" s="98">
        <v>200</v>
      </c>
      <c r="O15" s="98">
        <f>F15+H15+K15+M15</f>
        <v>540.35</v>
      </c>
      <c r="P15" s="98">
        <f>J15+L15+N15</f>
        <v>632.19778172265592</v>
      </c>
      <c r="Q15" s="130"/>
    </row>
    <row r="16" spans="1:17" ht="26.25" x14ac:dyDescent="0.25">
      <c r="A16" s="4">
        <v>2</v>
      </c>
      <c r="B16" s="33" t="s">
        <v>161</v>
      </c>
      <c r="C16" s="21" t="s">
        <v>160</v>
      </c>
      <c r="D16" s="22" t="s">
        <v>246</v>
      </c>
      <c r="E16" s="97">
        <v>10</v>
      </c>
      <c r="F16" s="98">
        <f t="shared" ref="F16:F36" si="7">E16/4</f>
        <v>2.5</v>
      </c>
      <c r="G16" s="98">
        <f t="shared" ref="G16:G36" si="8">F16*$G$33/$F$33</f>
        <v>3.9926535175277489</v>
      </c>
      <c r="H16" s="100">
        <v>20.100000000000001</v>
      </c>
      <c r="I16" s="98">
        <f t="shared" ref="I16:I36" si="9">H16*$I$23/$H$23</f>
        <v>42.948717948717956</v>
      </c>
      <c r="J16" s="98">
        <f t="shared" ref="J16:J36" si="10">G16+I16</f>
        <v>46.941371466245705</v>
      </c>
      <c r="K16" s="97">
        <v>0</v>
      </c>
      <c r="L16" s="100">
        <f>K16/K15*L15</f>
        <v>0</v>
      </c>
      <c r="M16" s="97">
        <v>0</v>
      </c>
      <c r="N16" s="97">
        <f>M16/M15*N15</f>
        <v>0</v>
      </c>
      <c r="O16" s="98">
        <f t="shared" ref="O16:O20" si="11">F16+H16+K16+M16</f>
        <v>22.6</v>
      </c>
      <c r="P16" s="98">
        <f t="shared" ref="P16:P36" si="12">J16+L16+N16</f>
        <v>46.941371466245705</v>
      </c>
      <c r="Q16" s="131"/>
    </row>
    <row r="17" spans="1:17" ht="26.25" x14ac:dyDescent="0.25">
      <c r="A17" s="4">
        <v>3</v>
      </c>
      <c r="B17" s="33" t="s">
        <v>139</v>
      </c>
      <c r="C17" s="21" t="s">
        <v>138</v>
      </c>
      <c r="D17" s="22" t="s">
        <v>246</v>
      </c>
      <c r="E17" s="97">
        <v>10.363</v>
      </c>
      <c r="F17" s="98">
        <f t="shared" si="7"/>
        <v>2.5907499999999999</v>
      </c>
      <c r="G17" s="98">
        <f t="shared" si="8"/>
        <v>4.1375868402140066</v>
      </c>
      <c r="H17" s="100">
        <v>21.45</v>
      </c>
      <c r="I17" s="98">
        <f t="shared" si="9"/>
        <v>45.833333333333336</v>
      </c>
      <c r="J17" s="98">
        <f t="shared" si="10"/>
        <v>49.970920173547341</v>
      </c>
      <c r="K17" s="97">
        <v>5.25</v>
      </c>
      <c r="L17" s="100">
        <f>K17/K$15*$L$15</f>
        <v>5.2878965922444188</v>
      </c>
      <c r="M17" s="97">
        <v>0</v>
      </c>
      <c r="N17" s="97">
        <v>0</v>
      </c>
      <c r="O17" s="98">
        <f t="shared" si="11"/>
        <v>29.290749999999999</v>
      </c>
      <c r="P17" s="98">
        <f t="shared" si="12"/>
        <v>55.258816765791764</v>
      </c>
      <c r="Q17" s="131"/>
    </row>
    <row r="18" spans="1:17" ht="26.25" x14ac:dyDescent="0.25">
      <c r="A18" s="4">
        <v>4</v>
      </c>
      <c r="B18" s="33" t="s">
        <v>135</v>
      </c>
      <c r="C18" s="21" t="s">
        <v>134</v>
      </c>
      <c r="D18" s="22" t="s">
        <v>246</v>
      </c>
      <c r="E18" s="97">
        <v>98.825000000000003</v>
      </c>
      <c r="F18" s="98">
        <f t="shared" si="7"/>
        <v>24.706250000000001</v>
      </c>
      <c r="G18" s="98">
        <f t="shared" si="8"/>
        <v>39.457398386967981</v>
      </c>
      <c r="H18" s="97">
        <v>0</v>
      </c>
      <c r="I18" s="98">
        <f t="shared" si="9"/>
        <v>0</v>
      </c>
      <c r="J18" s="98">
        <f t="shared" si="10"/>
        <v>39.457398386967981</v>
      </c>
      <c r="K18" s="97">
        <v>27.8</v>
      </c>
      <c r="L18" s="100">
        <f t="shared" ref="L18:L36" si="13">K18/K$15*$L$15</f>
        <v>28.000671478932347</v>
      </c>
      <c r="M18" s="97">
        <v>30</v>
      </c>
      <c r="N18" s="97">
        <f>M18/M$15*$N$15</f>
        <v>33.333333333333329</v>
      </c>
      <c r="O18" s="98">
        <f t="shared" si="11"/>
        <v>82.506249999999994</v>
      </c>
      <c r="P18" s="98">
        <f t="shared" si="12"/>
        <v>100.79140319923366</v>
      </c>
      <c r="Q18" s="130"/>
    </row>
    <row r="19" spans="1:17" ht="26.25" x14ac:dyDescent="0.25">
      <c r="A19" s="4">
        <v>5</v>
      </c>
      <c r="B19" s="33" t="s">
        <v>275</v>
      </c>
      <c r="C19" s="21" t="s">
        <v>0</v>
      </c>
      <c r="D19" s="22" t="s">
        <v>246</v>
      </c>
      <c r="E19" s="97">
        <v>10</v>
      </c>
      <c r="F19" s="98">
        <f t="shared" si="7"/>
        <v>2.5</v>
      </c>
      <c r="G19" s="98">
        <f t="shared" si="8"/>
        <v>3.9926535175277489</v>
      </c>
      <c r="H19" s="97">
        <v>87.15</v>
      </c>
      <c r="I19" s="98">
        <f t="shared" si="9"/>
        <v>186.21794871794873</v>
      </c>
      <c r="J19" s="98">
        <f t="shared" si="10"/>
        <v>190.21060223547647</v>
      </c>
      <c r="K19" s="100">
        <v>73.75</v>
      </c>
      <c r="L19" s="100">
        <f t="shared" si="13"/>
        <v>74.28235689105253</v>
      </c>
      <c r="M19" s="97">
        <v>20</v>
      </c>
      <c r="N19" s="97">
        <f t="shared" ref="N19:N36" si="14">M19/M$15*$N$15</f>
        <v>22.222222222222221</v>
      </c>
      <c r="O19" s="98">
        <f t="shared" si="11"/>
        <v>183.4</v>
      </c>
      <c r="P19" s="98">
        <f t="shared" si="12"/>
        <v>286.71518134875123</v>
      </c>
      <c r="Q19" s="130"/>
    </row>
    <row r="20" spans="1:17" ht="26.25" x14ac:dyDescent="0.25">
      <c r="A20" s="4">
        <v>6</v>
      </c>
      <c r="B20" s="33" t="s">
        <v>7</v>
      </c>
      <c r="C20" s="21" t="s">
        <v>8</v>
      </c>
      <c r="D20" s="22" t="s">
        <v>246</v>
      </c>
      <c r="E20" s="98">
        <v>178.75</v>
      </c>
      <c r="F20" s="98">
        <f t="shared" si="7"/>
        <v>44.6875</v>
      </c>
      <c r="G20" s="98">
        <f t="shared" si="8"/>
        <v>71.36868162580852</v>
      </c>
      <c r="H20" s="98">
        <v>0</v>
      </c>
      <c r="I20" s="98">
        <f t="shared" si="9"/>
        <v>0</v>
      </c>
      <c r="J20" s="98">
        <f t="shared" si="10"/>
        <v>71.36868162580852</v>
      </c>
      <c r="K20" s="98">
        <v>4.1500000000000004</v>
      </c>
      <c r="L20" s="100">
        <f t="shared" si="13"/>
        <v>4.1799563538693976</v>
      </c>
      <c r="M20" s="98">
        <v>130</v>
      </c>
      <c r="N20" s="97">
        <f t="shared" si="14"/>
        <v>144.44444444444443</v>
      </c>
      <c r="O20" s="98">
        <f t="shared" si="11"/>
        <v>178.83750000000001</v>
      </c>
      <c r="P20" s="98">
        <f t="shared" si="12"/>
        <v>219.99308242412235</v>
      </c>
      <c r="Q20" s="130"/>
    </row>
    <row r="21" spans="1:17" ht="26.25" x14ac:dyDescent="0.25">
      <c r="A21" s="4">
        <v>7</v>
      </c>
      <c r="B21" s="33" t="s">
        <v>131</v>
      </c>
      <c r="C21" s="21" t="s">
        <v>130</v>
      </c>
      <c r="D21" s="22" t="s">
        <v>246</v>
      </c>
      <c r="E21" s="98">
        <v>74.405000000000001</v>
      </c>
      <c r="F21" s="98">
        <f t="shared" si="7"/>
        <v>18.60125</v>
      </c>
      <c r="G21" s="98">
        <f t="shared" si="8"/>
        <v>29.707338497165217</v>
      </c>
      <c r="H21" s="101">
        <v>0</v>
      </c>
      <c r="I21" s="98">
        <f t="shared" si="9"/>
        <v>0</v>
      </c>
      <c r="J21" s="98">
        <f t="shared" si="10"/>
        <v>29.707338497165217</v>
      </c>
      <c r="K21" s="101">
        <v>0</v>
      </c>
      <c r="L21" s="100">
        <f t="shared" si="13"/>
        <v>0</v>
      </c>
      <c r="M21" s="101">
        <v>0</v>
      </c>
      <c r="N21" s="97">
        <f t="shared" si="14"/>
        <v>0</v>
      </c>
      <c r="O21" s="97">
        <f t="shared" ref="O21:O36" si="15">F21+H21+K21+M21</f>
        <v>18.60125</v>
      </c>
      <c r="P21" s="98">
        <f t="shared" si="12"/>
        <v>29.707338497165217</v>
      </c>
      <c r="Q21" s="133"/>
    </row>
    <row r="22" spans="1:17" ht="26.25" x14ac:dyDescent="0.25">
      <c r="A22" s="4">
        <v>8</v>
      </c>
      <c r="B22" s="33" t="s">
        <v>107</v>
      </c>
      <c r="C22" s="21" t="s">
        <v>106</v>
      </c>
      <c r="D22" s="22" t="s">
        <v>246</v>
      </c>
      <c r="E22" s="97">
        <v>18.745000000000001</v>
      </c>
      <c r="F22" s="98">
        <f t="shared" si="7"/>
        <v>4.6862500000000002</v>
      </c>
      <c r="G22" s="98">
        <f t="shared" si="8"/>
        <v>7.4842290186057658</v>
      </c>
      <c r="H22" s="97">
        <v>64.650000000000006</v>
      </c>
      <c r="I22" s="98">
        <f t="shared" si="9"/>
        <v>138.14102564102566</v>
      </c>
      <c r="J22" s="98">
        <f t="shared" si="10"/>
        <v>145.62525465963142</v>
      </c>
      <c r="K22" s="97">
        <v>31.65</v>
      </c>
      <c r="L22" s="100">
        <f t="shared" si="13"/>
        <v>31.878462313244917</v>
      </c>
      <c r="M22" s="97">
        <v>30</v>
      </c>
      <c r="N22" s="97">
        <f t="shared" si="14"/>
        <v>33.333333333333329</v>
      </c>
      <c r="O22" s="98">
        <f t="shared" si="15"/>
        <v>130.98625000000001</v>
      </c>
      <c r="P22" s="98">
        <f t="shared" si="12"/>
        <v>210.83705030620968</v>
      </c>
      <c r="Q22" s="130"/>
    </row>
    <row r="23" spans="1:17" ht="26.25" x14ac:dyDescent="0.25">
      <c r="A23" s="4">
        <v>9</v>
      </c>
      <c r="B23" s="33" t="s">
        <v>11</v>
      </c>
      <c r="C23" s="21" t="s">
        <v>12</v>
      </c>
      <c r="D23" s="22" t="s">
        <v>246</v>
      </c>
      <c r="E23" s="98">
        <v>107.5</v>
      </c>
      <c r="F23" s="98">
        <f t="shared" si="7"/>
        <v>26.875</v>
      </c>
      <c r="G23" s="98">
        <f t="shared" si="8"/>
        <v>42.9210253134233</v>
      </c>
      <c r="H23" s="101">
        <v>175.5</v>
      </c>
      <c r="I23" s="98">
        <v>375</v>
      </c>
      <c r="J23" s="98">
        <f t="shared" si="10"/>
        <v>417.92102531342329</v>
      </c>
      <c r="K23" s="101">
        <v>3.15</v>
      </c>
      <c r="L23" s="100">
        <f t="shared" si="13"/>
        <v>3.1727379553466508</v>
      </c>
      <c r="M23" s="101">
        <v>40</v>
      </c>
      <c r="N23" s="97">
        <f t="shared" si="14"/>
        <v>44.444444444444443</v>
      </c>
      <c r="O23" s="98">
        <f t="shared" si="15"/>
        <v>245.52500000000001</v>
      </c>
      <c r="P23" s="98">
        <f t="shared" si="12"/>
        <v>465.53820771321438</v>
      </c>
      <c r="Q23" s="130"/>
    </row>
    <row r="24" spans="1:17" ht="26.25" x14ac:dyDescent="0.25">
      <c r="A24" s="4">
        <v>10</v>
      </c>
      <c r="B24" s="33" t="s">
        <v>201</v>
      </c>
      <c r="C24" s="21" t="s">
        <v>202</v>
      </c>
      <c r="D24" s="22" t="s">
        <v>246</v>
      </c>
      <c r="E24" s="97">
        <v>61.805</v>
      </c>
      <c r="F24" s="98">
        <f t="shared" si="7"/>
        <v>15.45125</v>
      </c>
      <c r="G24" s="98">
        <f t="shared" si="8"/>
        <v>24.676595065080253</v>
      </c>
      <c r="H24" s="97">
        <v>0</v>
      </c>
      <c r="I24" s="98">
        <f t="shared" si="9"/>
        <v>0</v>
      </c>
      <c r="J24" s="98">
        <f t="shared" si="10"/>
        <v>24.676595065080253</v>
      </c>
      <c r="K24" s="97">
        <v>0</v>
      </c>
      <c r="L24" s="100">
        <f t="shared" si="13"/>
        <v>0</v>
      </c>
      <c r="M24" s="97">
        <v>30</v>
      </c>
      <c r="N24" s="97">
        <f t="shared" si="14"/>
        <v>33.333333333333329</v>
      </c>
      <c r="O24" s="98">
        <f t="shared" si="15"/>
        <v>45.451250000000002</v>
      </c>
      <c r="P24" s="98">
        <f t="shared" si="12"/>
        <v>58.009928398413578</v>
      </c>
      <c r="Q24" s="130"/>
    </row>
    <row r="25" spans="1:17" ht="26.25" x14ac:dyDescent="0.25">
      <c r="A25" s="4">
        <v>11</v>
      </c>
      <c r="B25" s="33" t="s">
        <v>225</v>
      </c>
      <c r="C25" s="21" t="s">
        <v>226</v>
      </c>
      <c r="D25" s="22" t="s">
        <v>246</v>
      </c>
      <c r="E25" s="97">
        <v>129.05500000000001</v>
      </c>
      <c r="F25" s="98">
        <f t="shared" si="7"/>
        <v>32.263750000000002</v>
      </c>
      <c r="G25" s="98">
        <f t="shared" si="8"/>
        <v>51.527189970454366</v>
      </c>
      <c r="H25" s="100">
        <v>0</v>
      </c>
      <c r="I25" s="98">
        <f t="shared" si="9"/>
        <v>0</v>
      </c>
      <c r="J25" s="98">
        <f t="shared" si="10"/>
        <v>51.527189970454366</v>
      </c>
      <c r="K25" s="97">
        <v>10.95</v>
      </c>
      <c r="L25" s="100">
        <f t="shared" si="13"/>
        <v>11.02904146382407</v>
      </c>
      <c r="M25" s="97">
        <v>60</v>
      </c>
      <c r="N25" s="97">
        <f t="shared" si="14"/>
        <v>66.666666666666657</v>
      </c>
      <c r="O25" s="98">
        <f t="shared" si="15"/>
        <v>103.21375</v>
      </c>
      <c r="P25" s="98">
        <f t="shared" si="12"/>
        <v>129.22289810094509</v>
      </c>
      <c r="Q25" s="130"/>
    </row>
    <row r="26" spans="1:17" ht="26.25" x14ac:dyDescent="0.25">
      <c r="A26" s="4">
        <v>12</v>
      </c>
      <c r="B26" s="33" t="s">
        <v>227</v>
      </c>
      <c r="C26" s="21" t="s">
        <v>228</v>
      </c>
      <c r="D26" s="22" t="s">
        <v>246</v>
      </c>
      <c r="E26" s="97">
        <v>10</v>
      </c>
      <c r="F26" s="98">
        <f t="shared" si="7"/>
        <v>2.5</v>
      </c>
      <c r="G26" s="98">
        <f t="shared" si="8"/>
        <v>3.9926535175277489</v>
      </c>
      <c r="H26" s="100">
        <v>0</v>
      </c>
      <c r="I26" s="98">
        <f t="shared" si="9"/>
        <v>0</v>
      </c>
      <c r="J26" s="98">
        <f t="shared" si="10"/>
        <v>3.9926535175277489</v>
      </c>
      <c r="K26" s="97">
        <v>6.25</v>
      </c>
      <c r="L26" s="100">
        <f t="shared" si="13"/>
        <v>6.2951149907671642</v>
      </c>
      <c r="M26" s="97">
        <v>1.6E-2</v>
      </c>
      <c r="N26" s="97">
        <f t="shared" si="14"/>
        <v>1.7777777777777778E-2</v>
      </c>
      <c r="O26" s="98">
        <f t="shared" si="15"/>
        <v>8.766</v>
      </c>
      <c r="P26" s="98">
        <f t="shared" si="12"/>
        <v>10.305546286072691</v>
      </c>
      <c r="Q26" s="130"/>
    </row>
    <row r="27" spans="1:17" ht="26.25" x14ac:dyDescent="0.25">
      <c r="A27" s="4">
        <v>13</v>
      </c>
      <c r="B27" s="33" t="s">
        <v>77</v>
      </c>
      <c r="C27" s="21" t="s">
        <v>76</v>
      </c>
      <c r="D27" s="22" t="s">
        <v>246</v>
      </c>
      <c r="E27" s="97">
        <v>227.68</v>
      </c>
      <c r="F27" s="98">
        <f t="shared" si="7"/>
        <v>56.92</v>
      </c>
      <c r="G27" s="98">
        <f t="shared" si="8"/>
        <v>90.904735287071787</v>
      </c>
      <c r="H27" s="97">
        <v>0</v>
      </c>
      <c r="I27" s="98">
        <f t="shared" si="9"/>
        <v>0</v>
      </c>
      <c r="J27" s="98">
        <f t="shared" si="10"/>
        <v>90.904735287071787</v>
      </c>
      <c r="K27" s="100">
        <v>15.5</v>
      </c>
      <c r="L27" s="100">
        <f t="shared" si="13"/>
        <v>15.611885177102566</v>
      </c>
      <c r="M27" s="97">
        <v>120</v>
      </c>
      <c r="N27" s="97">
        <f t="shared" si="14"/>
        <v>133.33333333333331</v>
      </c>
      <c r="O27" s="98">
        <f t="shared" si="15"/>
        <v>192.42000000000002</v>
      </c>
      <c r="P27" s="98">
        <f t="shared" si="12"/>
        <v>239.84995379750768</v>
      </c>
      <c r="Q27" s="130"/>
    </row>
    <row r="28" spans="1:17" ht="26.25" x14ac:dyDescent="0.25">
      <c r="A28" s="4">
        <v>14</v>
      </c>
      <c r="B28" s="33" t="s">
        <v>231</v>
      </c>
      <c r="C28" s="21" t="s">
        <v>232</v>
      </c>
      <c r="D28" s="22" t="s">
        <v>246</v>
      </c>
      <c r="E28" s="97">
        <v>42.67</v>
      </c>
      <c r="F28" s="98">
        <f t="shared" si="7"/>
        <v>10.6675</v>
      </c>
      <c r="G28" s="98">
        <f t="shared" si="8"/>
        <v>17.036652559290907</v>
      </c>
      <c r="H28" s="100">
        <v>16.2</v>
      </c>
      <c r="I28" s="98">
        <f t="shared" si="9"/>
        <v>34.615384615384613</v>
      </c>
      <c r="J28" s="98">
        <f t="shared" si="10"/>
        <v>51.65203717467552</v>
      </c>
      <c r="K28" s="97">
        <v>1.3</v>
      </c>
      <c r="L28" s="100">
        <f t="shared" si="13"/>
        <v>1.3093839180795701</v>
      </c>
      <c r="M28" s="97">
        <v>40</v>
      </c>
      <c r="N28" s="97">
        <f t="shared" si="14"/>
        <v>44.444444444444443</v>
      </c>
      <c r="O28" s="98">
        <f t="shared" si="15"/>
        <v>68.167500000000004</v>
      </c>
      <c r="P28" s="98">
        <f t="shared" si="12"/>
        <v>97.405865537199531</v>
      </c>
      <c r="Q28" s="130"/>
    </row>
    <row r="29" spans="1:17" ht="26.25" x14ac:dyDescent="0.25">
      <c r="A29" s="4">
        <v>15</v>
      </c>
      <c r="B29" s="33" t="s">
        <v>198</v>
      </c>
      <c r="C29" s="21" t="s">
        <v>199</v>
      </c>
      <c r="D29" s="22" t="s">
        <v>246</v>
      </c>
      <c r="E29" s="98">
        <v>224.97499999999999</v>
      </c>
      <c r="F29" s="98">
        <f t="shared" si="7"/>
        <v>56.243749999999999</v>
      </c>
      <c r="G29" s="98">
        <f t="shared" si="8"/>
        <v>89.824722510580528</v>
      </c>
      <c r="H29" s="98">
        <v>7.5</v>
      </c>
      <c r="I29" s="98">
        <f t="shared" si="9"/>
        <v>16.025641025641026</v>
      </c>
      <c r="J29" s="98">
        <f t="shared" si="10"/>
        <v>105.85036353622155</v>
      </c>
      <c r="K29" s="98">
        <v>25</v>
      </c>
      <c r="L29" s="100">
        <f t="shared" si="13"/>
        <v>25.180459963068657</v>
      </c>
      <c r="M29" s="98">
        <v>60</v>
      </c>
      <c r="N29" s="97">
        <f t="shared" si="14"/>
        <v>66.666666666666657</v>
      </c>
      <c r="O29" s="98">
        <f t="shared" si="15"/>
        <v>148.74375000000001</v>
      </c>
      <c r="P29" s="98">
        <f t="shared" si="12"/>
        <v>197.69749016595685</v>
      </c>
      <c r="Q29" s="130"/>
    </row>
    <row r="30" spans="1:17" ht="26.25" x14ac:dyDescent="0.25">
      <c r="A30" s="4">
        <v>16</v>
      </c>
      <c r="B30" s="33" t="s">
        <v>233</v>
      </c>
      <c r="C30" s="21" t="s">
        <v>234</v>
      </c>
      <c r="D30" s="22" t="s">
        <v>246</v>
      </c>
      <c r="E30" s="97">
        <v>200.85499999999999</v>
      </c>
      <c r="F30" s="98">
        <f t="shared" si="7"/>
        <v>50.213749999999997</v>
      </c>
      <c r="G30" s="98">
        <f t="shared" si="8"/>
        <v>80.194442226303607</v>
      </c>
      <c r="H30" s="100">
        <v>60</v>
      </c>
      <c r="I30" s="98">
        <f t="shared" si="9"/>
        <v>128.2051282051282</v>
      </c>
      <c r="J30" s="98">
        <f t="shared" si="10"/>
        <v>208.39957043143181</v>
      </c>
      <c r="K30" s="97">
        <v>58.8</v>
      </c>
      <c r="L30" s="100">
        <f t="shared" si="13"/>
        <v>59.224441833137476</v>
      </c>
      <c r="M30" s="97">
        <v>40</v>
      </c>
      <c r="N30" s="97">
        <f t="shared" si="14"/>
        <v>44.444444444444443</v>
      </c>
      <c r="O30" s="98">
        <f t="shared" si="15"/>
        <v>209.01375000000002</v>
      </c>
      <c r="P30" s="98">
        <f t="shared" si="12"/>
        <v>312.06845670901373</v>
      </c>
      <c r="Q30" s="130"/>
    </row>
    <row r="31" spans="1:17" ht="26.25" x14ac:dyDescent="0.25">
      <c r="A31" s="4">
        <v>17</v>
      </c>
      <c r="B31" s="33" t="s">
        <v>235</v>
      </c>
      <c r="C31" s="21" t="s">
        <v>236</v>
      </c>
      <c r="D31" s="22" t="s">
        <v>246</v>
      </c>
      <c r="E31" s="97">
        <v>78.099999999999994</v>
      </c>
      <c r="F31" s="98">
        <f t="shared" si="7"/>
        <v>19.524999999999999</v>
      </c>
      <c r="G31" s="98">
        <f t="shared" si="8"/>
        <v>31.182623971891719</v>
      </c>
      <c r="H31" s="100">
        <v>0</v>
      </c>
      <c r="I31" s="98">
        <f t="shared" si="9"/>
        <v>0</v>
      </c>
      <c r="J31" s="98">
        <f t="shared" si="10"/>
        <v>31.182623971891719</v>
      </c>
      <c r="K31" s="97">
        <v>102.95</v>
      </c>
      <c r="L31" s="100">
        <f t="shared" si="13"/>
        <v>103.69313412791674</v>
      </c>
      <c r="M31" s="97">
        <v>40</v>
      </c>
      <c r="N31" s="97">
        <f t="shared" si="14"/>
        <v>44.444444444444443</v>
      </c>
      <c r="O31" s="98">
        <f t="shared" si="15"/>
        <v>162.47499999999999</v>
      </c>
      <c r="P31" s="98">
        <f t="shared" si="12"/>
        <v>179.32020254425288</v>
      </c>
      <c r="Q31" s="130"/>
    </row>
    <row r="32" spans="1:17" ht="26.25" x14ac:dyDescent="0.25">
      <c r="A32" s="4">
        <v>18</v>
      </c>
      <c r="B32" s="33" t="s">
        <v>83</v>
      </c>
      <c r="C32" s="21" t="s">
        <v>82</v>
      </c>
      <c r="D32" s="22" t="s">
        <v>246</v>
      </c>
      <c r="E32" s="97">
        <v>18.75</v>
      </c>
      <c r="F32" s="98">
        <f t="shared" si="7"/>
        <v>4.6875</v>
      </c>
      <c r="G32" s="98">
        <f t="shared" si="8"/>
        <v>7.4862253453645291</v>
      </c>
      <c r="H32" s="100">
        <v>32.25</v>
      </c>
      <c r="I32" s="98">
        <f t="shared" si="9"/>
        <v>68.910256410256409</v>
      </c>
      <c r="J32" s="98">
        <f t="shared" si="10"/>
        <v>76.39648175562094</v>
      </c>
      <c r="K32" s="97">
        <v>82.25</v>
      </c>
      <c r="L32" s="100">
        <f t="shared" si="13"/>
        <v>82.843713278495869</v>
      </c>
      <c r="M32" s="97">
        <v>0</v>
      </c>
      <c r="N32" s="97">
        <f t="shared" si="14"/>
        <v>0</v>
      </c>
      <c r="O32" s="98">
        <f t="shared" si="15"/>
        <v>119.1875</v>
      </c>
      <c r="P32" s="98">
        <f t="shared" si="12"/>
        <v>159.24019503411682</v>
      </c>
      <c r="Q32" s="130"/>
    </row>
    <row r="33" spans="1:17" ht="26.25" x14ac:dyDescent="0.25">
      <c r="A33" s="4">
        <v>19</v>
      </c>
      <c r="B33" s="33" t="s">
        <v>251</v>
      </c>
      <c r="C33" s="21" t="s">
        <v>252</v>
      </c>
      <c r="D33" s="22" t="s">
        <v>246</v>
      </c>
      <c r="E33" s="97">
        <v>313.07499999999999</v>
      </c>
      <c r="F33" s="98">
        <f t="shared" si="7"/>
        <v>78.268749999999997</v>
      </c>
      <c r="G33" s="97">
        <v>125</v>
      </c>
      <c r="H33" s="97">
        <v>0</v>
      </c>
      <c r="I33" s="98">
        <f t="shared" si="9"/>
        <v>0</v>
      </c>
      <c r="J33" s="98">
        <f t="shared" si="10"/>
        <v>125</v>
      </c>
      <c r="K33" s="97">
        <v>11.25</v>
      </c>
      <c r="L33" s="100">
        <f t="shared" si="13"/>
        <v>11.331206983380895</v>
      </c>
      <c r="M33" s="97">
        <v>0</v>
      </c>
      <c r="N33" s="97">
        <f t="shared" si="14"/>
        <v>0</v>
      </c>
      <c r="O33" s="98">
        <f t="shared" si="15"/>
        <v>89.518749999999997</v>
      </c>
      <c r="P33" s="98">
        <f t="shared" si="12"/>
        <v>136.33120698338089</v>
      </c>
      <c r="Q33" s="130"/>
    </row>
    <row r="34" spans="1:17" ht="26.25" x14ac:dyDescent="0.25">
      <c r="A34" s="4">
        <v>20</v>
      </c>
      <c r="B34" s="33" t="s">
        <v>79</v>
      </c>
      <c r="C34" s="21" t="s">
        <v>78</v>
      </c>
      <c r="D34" s="22" t="s">
        <v>246</v>
      </c>
      <c r="E34" s="98">
        <v>21.55</v>
      </c>
      <c r="F34" s="98">
        <f t="shared" si="7"/>
        <v>5.3875000000000002</v>
      </c>
      <c r="G34" s="98">
        <f t="shared" si="8"/>
        <v>8.6041683302722998</v>
      </c>
      <c r="H34" s="98">
        <v>32.1</v>
      </c>
      <c r="I34" s="98">
        <f t="shared" si="9"/>
        <v>68.589743589743591</v>
      </c>
      <c r="J34" s="98">
        <f t="shared" si="10"/>
        <v>77.193911920015893</v>
      </c>
      <c r="K34" s="98">
        <v>54.9</v>
      </c>
      <c r="L34" s="100">
        <f t="shared" si="13"/>
        <v>55.296290078898771</v>
      </c>
      <c r="M34" s="98">
        <v>0</v>
      </c>
      <c r="N34" s="97">
        <f t="shared" si="14"/>
        <v>0</v>
      </c>
      <c r="O34" s="98">
        <f t="shared" si="15"/>
        <v>92.387500000000003</v>
      </c>
      <c r="P34" s="98">
        <f t="shared" si="12"/>
        <v>132.49020199891467</v>
      </c>
      <c r="Q34" s="130"/>
    </row>
    <row r="35" spans="1:17" ht="26.25" x14ac:dyDescent="0.25">
      <c r="A35" s="4">
        <v>21</v>
      </c>
      <c r="B35" s="33" t="s">
        <v>14</v>
      </c>
      <c r="C35" s="21" t="s">
        <v>208</v>
      </c>
      <c r="D35" s="22" t="s">
        <v>246</v>
      </c>
      <c r="E35" s="97">
        <v>219.9</v>
      </c>
      <c r="F35" s="98">
        <f t="shared" si="7"/>
        <v>54.975000000000001</v>
      </c>
      <c r="G35" s="98">
        <f t="shared" si="8"/>
        <v>87.798450850435202</v>
      </c>
      <c r="H35" s="97">
        <v>30</v>
      </c>
      <c r="I35" s="98">
        <f t="shared" si="9"/>
        <v>64.102564102564102</v>
      </c>
      <c r="J35" s="98">
        <f t="shared" si="10"/>
        <v>151.9010149529993</v>
      </c>
      <c r="K35" s="100">
        <v>0.65</v>
      </c>
      <c r="L35" s="100">
        <f t="shared" si="13"/>
        <v>0.65469195903978505</v>
      </c>
      <c r="M35" s="97">
        <v>0</v>
      </c>
      <c r="N35" s="97">
        <f t="shared" si="14"/>
        <v>0</v>
      </c>
      <c r="O35" s="98">
        <f t="shared" si="15"/>
        <v>85.625</v>
      </c>
      <c r="P35" s="98">
        <f t="shared" si="12"/>
        <v>152.55570691203908</v>
      </c>
      <c r="Q35" s="130"/>
    </row>
    <row r="36" spans="1:17" ht="26.25" x14ac:dyDescent="0.25">
      <c r="A36" s="4">
        <v>22</v>
      </c>
      <c r="B36" s="33" t="s">
        <v>111</v>
      </c>
      <c r="C36" s="21" t="s">
        <v>110</v>
      </c>
      <c r="D36" s="22" t="s">
        <v>246</v>
      </c>
      <c r="E36" s="97">
        <v>66.25</v>
      </c>
      <c r="F36" s="98">
        <f t="shared" si="7"/>
        <v>16.5625</v>
      </c>
      <c r="G36" s="98">
        <f t="shared" si="8"/>
        <v>26.451329553621338</v>
      </c>
      <c r="H36" s="100">
        <v>0</v>
      </c>
      <c r="I36" s="98">
        <f t="shared" si="9"/>
        <v>0</v>
      </c>
      <c r="J36" s="98">
        <f t="shared" si="10"/>
        <v>26.451329553621338</v>
      </c>
      <c r="K36" s="97">
        <v>41.4</v>
      </c>
      <c r="L36" s="100">
        <f t="shared" si="13"/>
        <v>41.69884169884169</v>
      </c>
      <c r="M36" s="97">
        <v>0</v>
      </c>
      <c r="N36" s="97">
        <f t="shared" si="14"/>
        <v>0</v>
      </c>
      <c r="O36" s="98">
        <f t="shared" si="15"/>
        <v>57.962499999999999</v>
      </c>
      <c r="P36" s="98">
        <f t="shared" si="12"/>
        <v>68.150171252463025</v>
      </c>
      <c r="Q36" s="130"/>
    </row>
    <row r="38" spans="1:17" ht="15.75" x14ac:dyDescent="0.25">
      <c r="A38" s="207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4"/>
    </row>
  </sheetData>
  <sheetProtection algorithmName="SHA-512" hashValue="sGdFkSJP4M401nUUHYXigNt2/chekMgOMmEnjIujNmd0J1CIkVFdTxZD+pzc1Fu2hfAMllDna2PyLxhJzGXpcQ==" saltValue="6O/tU8Hc3ZgYoKcNU0FsLg==" spinCount="100000" sheet="1" objects="1" scenarios="1"/>
  <mergeCells count="12">
    <mergeCell ref="A14:D14"/>
    <mergeCell ref="A38:O38"/>
    <mergeCell ref="A12:O12"/>
    <mergeCell ref="E13:I13"/>
    <mergeCell ref="K13:L13"/>
    <mergeCell ref="M13:N13"/>
    <mergeCell ref="A10:O10"/>
    <mergeCell ref="A1:P1"/>
    <mergeCell ref="A3:D3"/>
    <mergeCell ref="E2:I2"/>
    <mergeCell ref="K2:L2"/>
    <mergeCell ref="M2:N2"/>
  </mergeCells>
  <phoneticPr fontId="11" type="noConversion"/>
  <pageMargins left="0.75" right="0.75" top="1" bottom="1" header="0.5" footer="0.5"/>
  <pageSetup paperSize="9" scale="6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42"/>
  <sheetViews>
    <sheetView workbookViewId="0">
      <selection activeCell="N14" sqref="N14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15.85546875" style="11" customWidth="1"/>
    <col min="4" max="4" width="16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11.42578125" style="27" bestFit="1" customWidth="1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20.140625" style="11" customWidth="1"/>
    <col min="18" max="18" width="11" bestFit="1" customWidth="1"/>
  </cols>
  <sheetData>
    <row r="1" spans="1:17" ht="15.75" x14ac:dyDescent="0.25">
      <c r="A1" s="178" t="s">
        <v>282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</row>
    <row r="2" spans="1:17" ht="15.75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217"/>
    </row>
    <row r="3" spans="1:17" x14ac:dyDescent="0.25">
      <c r="A3" s="6"/>
      <c r="B3" s="26"/>
      <c r="C3" s="26"/>
    </row>
    <row r="4" spans="1:17" ht="15.75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7" ht="38.25" x14ac:dyDescent="0.25">
      <c r="A5" s="50" t="s">
        <v>71</v>
      </c>
      <c r="B5" s="14" t="s">
        <v>52</v>
      </c>
      <c r="C5" s="51" t="s">
        <v>70</v>
      </c>
      <c r="D5" s="9" t="s">
        <v>53</v>
      </c>
      <c r="E5" s="185" t="s">
        <v>54</v>
      </c>
      <c r="F5" s="185"/>
      <c r="G5" s="185"/>
      <c r="H5" s="185"/>
      <c r="I5" s="185"/>
      <c r="J5" s="14"/>
      <c r="K5" s="185" t="s">
        <v>55</v>
      </c>
      <c r="L5" s="185"/>
      <c r="M5" s="185" t="s">
        <v>56</v>
      </c>
      <c r="N5" s="185"/>
      <c r="O5" s="14"/>
      <c r="P5" s="28"/>
    </row>
    <row r="6" spans="1:17" ht="64.5" x14ac:dyDescent="0.25">
      <c r="A6" s="197" t="s">
        <v>15</v>
      </c>
      <c r="B6" s="197"/>
      <c r="C6" s="197"/>
      <c r="D6" s="197"/>
      <c r="E6" s="16" t="s">
        <v>58</v>
      </c>
      <c r="F6" s="16" t="s">
        <v>59</v>
      </c>
      <c r="G6" s="16" t="s">
        <v>60</v>
      </c>
      <c r="H6" s="16" t="s">
        <v>61</v>
      </c>
      <c r="I6" s="17" t="s">
        <v>62</v>
      </c>
      <c r="J6" s="18" t="s">
        <v>63</v>
      </c>
      <c r="K6" s="16" t="s">
        <v>58</v>
      </c>
      <c r="L6" s="19" t="s">
        <v>64</v>
      </c>
      <c r="M6" s="16" t="s">
        <v>65</v>
      </c>
      <c r="N6" s="16" t="s">
        <v>68</v>
      </c>
      <c r="O6" s="14" t="s">
        <v>57</v>
      </c>
      <c r="P6" s="14" t="s">
        <v>66</v>
      </c>
    </row>
    <row r="7" spans="1:17" ht="30" customHeight="1" x14ac:dyDescent="0.25">
      <c r="A7" s="3">
        <v>1</v>
      </c>
      <c r="B7" s="53" t="s">
        <v>97</v>
      </c>
      <c r="C7" s="21" t="s">
        <v>96</v>
      </c>
      <c r="D7" s="22" t="s">
        <v>200</v>
      </c>
      <c r="E7" s="97">
        <v>40.704999999999998</v>
      </c>
      <c r="F7" s="97">
        <f t="shared" ref="F7:F14" si="0">E7/4</f>
        <v>10.17625</v>
      </c>
      <c r="G7" s="97">
        <f>F7/$F$14*$G$14</f>
        <v>25.332329292275524</v>
      </c>
      <c r="H7" s="99">
        <v>127.5</v>
      </c>
      <c r="I7" s="99">
        <v>375</v>
      </c>
      <c r="J7" s="99">
        <f>G7+I7</f>
        <v>400.33232929227552</v>
      </c>
      <c r="K7" s="99">
        <v>103.9</v>
      </c>
      <c r="L7" s="99">
        <v>300</v>
      </c>
      <c r="M7" s="100">
        <v>50</v>
      </c>
      <c r="N7" s="97">
        <f>M7/$M$10*$N$10</f>
        <v>166.66666666666669</v>
      </c>
      <c r="O7" s="97">
        <f>F7+H7+K7+M7</f>
        <v>291.57625000000002</v>
      </c>
      <c r="P7" s="99">
        <f>J7+L7+N7</f>
        <v>866.99899595894226</v>
      </c>
      <c r="Q7" s="55"/>
    </row>
    <row r="8" spans="1:17" ht="30" customHeight="1" x14ac:dyDescent="0.25">
      <c r="A8" s="3">
        <v>2</v>
      </c>
      <c r="B8" s="52" t="s">
        <v>101</v>
      </c>
      <c r="C8" s="21" t="s">
        <v>100</v>
      </c>
      <c r="D8" s="22" t="s">
        <v>200</v>
      </c>
      <c r="E8" s="97">
        <v>38.125</v>
      </c>
      <c r="F8" s="97">
        <f t="shared" si="0"/>
        <v>9.53125</v>
      </c>
      <c r="G8" s="97">
        <f t="shared" ref="G8:G13" si="1">F8/$F$14*$G$14</f>
        <v>23.72669338577581</v>
      </c>
      <c r="H8" s="100">
        <v>0</v>
      </c>
      <c r="I8" s="97">
        <f t="shared" ref="I8:I13" si="2">H8/$H$7*$I$7</f>
        <v>0</v>
      </c>
      <c r="J8" s="97">
        <f t="shared" ref="J8:J14" si="3">G8+I8</f>
        <v>23.72669338577581</v>
      </c>
      <c r="K8" s="97">
        <v>58.25</v>
      </c>
      <c r="L8" s="97">
        <f>K8/$K$7*$L$7</f>
        <v>168.19056785370549</v>
      </c>
      <c r="M8" s="100">
        <v>0</v>
      </c>
      <c r="N8" s="97">
        <f t="shared" ref="N8:N9" si="4">M8/$M$10*$N$10</f>
        <v>0</v>
      </c>
      <c r="O8" s="97">
        <f t="shared" ref="O8:O14" si="5">F8+H8+K8+M8</f>
        <v>67.78125</v>
      </c>
      <c r="P8" s="97">
        <f t="shared" ref="P8:P14" si="6">J8+L8+N8</f>
        <v>191.91726123948129</v>
      </c>
      <c r="Q8" s="55"/>
    </row>
    <row r="9" spans="1:17" ht="30" customHeight="1" x14ac:dyDescent="0.25">
      <c r="A9" s="3">
        <v>3</v>
      </c>
      <c r="B9" s="52" t="s">
        <v>103</v>
      </c>
      <c r="C9" s="21" t="s">
        <v>102</v>
      </c>
      <c r="D9" s="22" t="s">
        <v>200</v>
      </c>
      <c r="E9" s="97">
        <v>0</v>
      </c>
      <c r="F9" s="97">
        <f t="shared" si="0"/>
        <v>0</v>
      </c>
      <c r="G9" s="97">
        <f t="shared" si="1"/>
        <v>0</v>
      </c>
      <c r="H9" s="100">
        <v>64.8</v>
      </c>
      <c r="I9" s="97">
        <f t="shared" si="2"/>
        <v>190.58823529411762</v>
      </c>
      <c r="J9" s="97">
        <f t="shared" si="3"/>
        <v>190.58823529411762</v>
      </c>
      <c r="K9" s="97">
        <v>26.9</v>
      </c>
      <c r="L9" s="97">
        <f t="shared" ref="L9:L14" si="7">K9/$K$7*$L$7</f>
        <v>77.670837343599615</v>
      </c>
      <c r="M9" s="97">
        <v>20</v>
      </c>
      <c r="N9" s="97">
        <f t="shared" si="4"/>
        <v>66.666666666666657</v>
      </c>
      <c r="O9" s="97">
        <f t="shared" si="5"/>
        <v>111.69999999999999</v>
      </c>
      <c r="P9" s="97">
        <f t="shared" si="6"/>
        <v>334.92573930438391</v>
      </c>
      <c r="Q9" s="55"/>
    </row>
    <row r="10" spans="1:17" ht="30" customHeight="1" x14ac:dyDescent="0.25">
      <c r="A10" s="3">
        <v>4</v>
      </c>
      <c r="B10" s="52" t="s">
        <v>225</v>
      </c>
      <c r="C10" s="21" t="s">
        <v>226</v>
      </c>
      <c r="D10" s="22" t="s">
        <v>200</v>
      </c>
      <c r="E10" s="97">
        <v>129.05500000000001</v>
      </c>
      <c r="F10" s="97">
        <f t="shared" si="0"/>
        <v>32.263750000000002</v>
      </c>
      <c r="G10" s="97">
        <f t="shared" si="1"/>
        <v>80.316023997411065</v>
      </c>
      <c r="H10" s="100">
        <v>0</v>
      </c>
      <c r="I10" s="97">
        <f t="shared" si="2"/>
        <v>0</v>
      </c>
      <c r="J10" s="97">
        <f t="shared" si="3"/>
        <v>80.316023997411065</v>
      </c>
      <c r="K10" s="97">
        <v>10.95</v>
      </c>
      <c r="L10" s="97">
        <f t="shared" si="7"/>
        <v>31.616939364773817</v>
      </c>
      <c r="M10" s="103">
        <v>60</v>
      </c>
      <c r="N10" s="103">
        <v>200</v>
      </c>
      <c r="O10" s="97">
        <f t="shared" si="5"/>
        <v>103.21375</v>
      </c>
      <c r="P10" s="97">
        <f t="shared" si="6"/>
        <v>311.93296336218486</v>
      </c>
      <c r="Q10" s="55"/>
    </row>
    <row r="11" spans="1:17" ht="30" customHeight="1" x14ac:dyDescent="0.25">
      <c r="A11" s="3">
        <v>5</v>
      </c>
      <c r="B11" s="52" t="s">
        <v>227</v>
      </c>
      <c r="C11" s="21" t="s">
        <v>228</v>
      </c>
      <c r="D11" s="22" t="s">
        <v>200</v>
      </c>
      <c r="E11" s="97">
        <v>10</v>
      </c>
      <c r="F11" s="97">
        <f t="shared" si="0"/>
        <v>2.5</v>
      </c>
      <c r="G11" s="97">
        <f t="shared" si="1"/>
        <v>6.223394986433</v>
      </c>
      <c r="H11" s="100">
        <v>0</v>
      </c>
      <c r="I11" s="97">
        <f t="shared" si="2"/>
        <v>0</v>
      </c>
      <c r="J11" s="97">
        <f t="shared" si="3"/>
        <v>6.223394986433</v>
      </c>
      <c r="K11" s="97">
        <v>6.25</v>
      </c>
      <c r="L11" s="97">
        <f t="shared" si="7"/>
        <v>18.046198267564964</v>
      </c>
      <c r="M11" s="97">
        <v>0</v>
      </c>
      <c r="N11" s="97">
        <f t="shared" ref="N11:N14" si="8">M11/$M$10*$N$10</f>
        <v>0</v>
      </c>
      <c r="O11" s="97">
        <f t="shared" si="5"/>
        <v>8.75</v>
      </c>
      <c r="P11" s="97">
        <f t="shared" si="6"/>
        <v>24.269593253997964</v>
      </c>
      <c r="Q11" s="55"/>
    </row>
    <row r="12" spans="1:17" ht="30" customHeight="1" x14ac:dyDescent="0.25">
      <c r="A12" s="3">
        <v>6</v>
      </c>
      <c r="B12" s="52" t="s">
        <v>229</v>
      </c>
      <c r="C12" s="21" t="s">
        <v>230</v>
      </c>
      <c r="D12" s="22" t="s">
        <v>200</v>
      </c>
      <c r="E12" s="97">
        <v>96.174999999999997</v>
      </c>
      <c r="F12" s="97">
        <f t="shared" si="0"/>
        <v>24.043749999999999</v>
      </c>
      <c r="G12" s="97">
        <f t="shared" si="1"/>
        <v>59.853501282019373</v>
      </c>
      <c r="H12" s="100">
        <v>0</v>
      </c>
      <c r="I12" s="97">
        <f t="shared" si="2"/>
        <v>0</v>
      </c>
      <c r="J12" s="97">
        <f t="shared" si="3"/>
        <v>59.853501282019373</v>
      </c>
      <c r="K12" s="97">
        <v>3.95</v>
      </c>
      <c r="L12" s="97">
        <f t="shared" si="7"/>
        <v>11.405197305101058</v>
      </c>
      <c r="M12" s="97">
        <v>0</v>
      </c>
      <c r="N12" s="97">
        <f t="shared" si="8"/>
        <v>0</v>
      </c>
      <c r="O12" s="97">
        <f t="shared" si="5"/>
        <v>27.993749999999999</v>
      </c>
      <c r="P12" s="97">
        <f t="shared" si="6"/>
        <v>71.258698587120435</v>
      </c>
      <c r="Q12" s="55"/>
    </row>
    <row r="13" spans="1:17" ht="30" customHeight="1" x14ac:dyDescent="0.25">
      <c r="A13" s="3">
        <v>7</v>
      </c>
      <c r="B13" s="52" t="s">
        <v>205</v>
      </c>
      <c r="C13" s="21" t="s">
        <v>206</v>
      </c>
      <c r="D13" s="22" t="s">
        <v>200</v>
      </c>
      <c r="E13" s="97">
        <v>45</v>
      </c>
      <c r="F13" s="97">
        <f t="shared" si="0"/>
        <v>11.25</v>
      </c>
      <c r="G13" s="97">
        <f t="shared" si="1"/>
        <v>28.005277438948497</v>
      </c>
      <c r="H13" s="97">
        <v>0</v>
      </c>
      <c r="I13" s="97">
        <f t="shared" si="2"/>
        <v>0</v>
      </c>
      <c r="J13" s="97">
        <f t="shared" si="3"/>
        <v>28.005277438948497</v>
      </c>
      <c r="K13" s="100">
        <v>0</v>
      </c>
      <c r="L13" s="97">
        <f t="shared" si="7"/>
        <v>0</v>
      </c>
      <c r="M13" s="97">
        <v>0</v>
      </c>
      <c r="N13" s="97">
        <f t="shared" si="8"/>
        <v>0</v>
      </c>
      <c r="O13" s="97">
        <f t="shared" si="5"/>
        <v>11.25</v>
      </c>
      <c r="P13" s="97">
        <f t="shared" si="6"/>
        <v>28.005277438948497</v>
      </c>
      <c r="Q13" s="55"/>
    </row>
    <row r="14" spans="1:17" ht="30" customHeight="1" x14ac:dyDescent="0.25">
      <c r="A14" s="3">
        <v>8</v>
      </c>
      <c r="B14" s="52" t="s">
        <v>233</v>
      </c>
      <c r="C14" s="21" t="s">
        <v>234</v>
      </c>
      <c r="D14" s="22" t="s">
        <v>200</v>
      </c>
      <c r="E14" s="99">
        <v>200.85499999999999</v>
      </c>
      <c r="F14" s="99">
        <f t="shared" si="0"/>
        <v>50.213749999999997</v>
      </c>
      <c r="G14" s="110">
        <v>125</v>
      </c>
      <c r="H14" s="100">
        <v>60</v>
      </c>
      <c r="I14" s="97">
        <f>H14/$H$7*$I$7</f>
        <v>176.47058823529412</v>
      </c>
      <c r="J14" s="97">
        <f t="shared" si="3"/>
        <v>301.47058823529414</v>
      </c>
      <c r="K14" s="97">
        <v>58.8</v>
      </c>
      <c r="L14" s="97">
        <f t="shared" si="7"/>
        <v>169.77863330125118</v>
      </c>
      <c r="M14" s="97">
        <v>40</v>
      </c>
      <c r="N14" s="97">
        <f t="shared" si="8"/>
        <v>133.33333333333331</v>
      </c>
      <c r="O14" s="97">
        <f t="shared" si="5"/>
        <v>209.01375000000002</v>
      </c>
      <c r="P14" s="97">
        <f t="shared" si="6"/>
        <v>604.58255486987855</v>
      </c>
      <c r="Q14" s="55"/>
    </row>
    <row r="15" spans="1:17" x14ac:dyDescent="0.25">
      <c r="A15" s="7"/>
      <c r="B15" s="29"/>
      <c r="C15" s="29"/>
      <c r="D15" s="29"/>
    </row>
    <row r="16" spans="1:17" ht="15.75" x14ac:dyDescent="0.25">
      <c r="A16" s="204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0"/>
    </row>
    <row r="18" spans="1:17" ht="31.5" customHeight="1" x14ac:dyDescent="0.25"/>
    <row r="19" spans="1:17" ht="38.25" x14ac:dyDescent="0.25">
      <c r="A19" s="5" t="s">
        <v>71</v>
      </c>
      <c r="B19" s="14" t="s">
        <v>52</v>
      </c>
      <c r="C19" s="51" t="s">
        <v>70</v>
      </c>
      <c r="D19" s="9" t="s">
        <v>53</v>
      </c>
      <c r="E19" s="185" t="s">
        <v>54</v>
      </c>
      <c r="F19" s="185"/>
      <c r="G19" s="185"/>
      <c r="H19" s="185"/>
      <c r="I19" s="185"/>
      <c r="J19" s="14"/>
      <c r="K19" s="185" t="s">
        <v>55</v>
      </c>
      <c r="L19" s="185"/>
      <c r="M19" s="185" t="s">
        <v>56</v>
      </c>
      <c r="N19" s="185"/>
      <c r="O19" s="14"/>
      <c r="P19" s="13"/>
    </row>
    <row r="20" spans="1:17" ht="82.5" customHeight="1" x14ac:dyDescent="0.25">
      <c r="A20" s="197" t="s">
        <v>16</v>
      </c>
      <c r="B20" s="197"/>
      <c r="C20" s="197"/>
      <c r="D20" s="197"/>
      <c r="E20" s="16" t="s">
        <v>58</v>
      </c>
      <c r="F20" s="16" t="s">
        <v>59</v>
      </c>
      <c r="G20" s="16" t="s">
        <v>60</v>
      </c>
      <c r="H20" s="16" t="s">
        <v>61</v>
      </c>
      <c r="I20" s="17" t="s">
        <v>62</v>
      </c>
      <c r="J20" s="18" t="s">
        <v>63</v>
      </c>
      <c r="K20" s="16" t="s">
        <v>58</v>
      </c>
      <c r="L20" s="19" t="s">
        <v>64</v>
      </c>
      <c r="M20" s="16" t="s">
        <v>65</v>
      </c>
      <c r="N20" s="16" t="s">
        <v>68</v>
      </c>
      <c r="O20" s="14" t="s">
        <v>57</v>
      </c>
      <c r="P20" s="14" t="s">
        <v>66</v>
      </c>
    </row>
    <row r="21" spans="1:17" ht="26.25" x14ac:dyDescent="0.25">
      <c r="A21" s="4">
        <v>1</v>
      </c>
      <c r="B21" s="33" t="s">
        <v>254</v>
      </c>
      <c r="C21" s="21" t="s">
        <v>255</v>
      </c>
      <c r="D21" s="22" t="s">
        <v>17</v>
      </c>
      <c r="E21" s="97">
        <v>283.375</v>
      </c>
      <c r="F21" s="97">
        <f>E21/4</f>
        <v>70.84375</v>
      </c>
      <c r="G21" s="97">
        <f>F21*$G$41/$F$41</f>
        <v>87.461419753086417</v>
      </c>
      <c r="H21" s="97">
        <v>30</v>
      </c>
      <c r="I21" s="97">
        <f>H21*$I$22/$H$22</f>
        <v>79.030558482613287</v>
      </c>
      <c r="J21" s="97">
        <f>G21+I21</f>
        <v>166.49197823569972</v>
      </c>
      <c r="K21" s="97">
        <v>61.55</v>
      </c>
      <c r="L21" s="100">
        <f>K21*$L$28/$K$28</f>
        <v>113.31696839521327</v>
      </c>
      <c r="M21" s="97">
        <v>110</v>
      </c>
      <c r="N21" s="97">
        <f>M21*$N$28/$M$28</f>
        <v>110</v>
      </c>
      <c r="O21" s="97">
        <f>F21+H21+K21+M21</f>
        <v>272.39375000000001</v>
      </c>
      <c r="P21" s="97">
        <f>J21+L21+N21</f>
        <v>389.808946630913</v>
      </c>
      <c r="Q21" s="55"/>
    </row>
    <row r="22" spans="1:17" ht="26.25" x14ac:dyDescent="0.25">
      <c r="A22" s="4">
        <v>2</v>
      </c>
      <c r="B22" s="33" t="s">
        <v>189</v>
      </c>
      <c r="C22" s="21" t="s">
        <v>188</v>
      </c>
      <c r="D22" s="22" t="s">
        <v>17</v>
      </c>
      <c r="E22" s="97">
        <v>10</v>
      </c>
      <c r="F22" s="97">
        <f t="shared" ref="F22:F41" si="9">E22/4</f>
        <v>2.5</v>
      </c>
      <c r="G22" s="97">
        <f t="shared" ref="G22:G40" si="10">F22*$G$41/$F$41</f>
        <v>3.0864197530864197</v>
      </c>
      <c r="H22" s="97">
        <v>142.35</v>
      </c>
      <c r="I22" s="97">
        <v>375</v>
      </c>
      <c r="J22" s="97">
        <f t="shared" ref="J22:J41" si="11">G22+I22</f>
        <v>378.08641975308643</v>
      </c>
      <c r="K22" s="97">
        <v>44.95</v>
      </c>
      <c r="L22" s="100">
        <f t="shared" ref="L22:L27" si="12">K22*$L$28/$K$28</f>
        <v>82.755446455968098</v>
      </c>
      <c r="M22" s="97">
        <v>20</v>
      </c>
      <c r="N22" s="97">
        <f t="shared" ref="N22:N27" si="13">M22*$N$28/$M$28</f>
        <v>20</v>
      </c>
      <c r="O22" s="97">
        <f t="shared" ref="O22:O41" si="14">F22+H22+K22+M22</f>
        <v>209.8</v>
      </c>
      <c r="P22" s="97">
        <f t="shared" ref="P22:P41" si="15">J22+L22+N22</f>
        <v>480.8418662090545</v>
      </c>
      <c r="Q22" s="55"/>
    </row>
    <row r="23" spans="1:17" ht="26.25" x14ac:dyDescent="0.25">
      <c r="A23" s="4">
        <v>3</v>
      </c>
      <c r="B23" s="33" t="s">
        <v>127</v>
      </c>
      <c r="C23" s="21" t="s">
        <v>126</v>
      </c>
      <c r="D23" s="22" t="s">
        <v>17</v>
      </c>
      <c r="E23" s="97">
        <v>284.82499999999999</v>
      </c>
      <c r="F23" s="97">
        <f t="shared" si="9"/>
        <v>71.206249999999997</v>
      </c>
      <c r="G23" s="97">
        <f t="shared" si="10"/>
        <v>87.908950617283949</v>
      </c>
      <c r="H23" s="97">
        <v>15</v>
      </c>
      <c r="I23" s="97">
        <f>H23*$I$22/$H$22</f>
        <v>39.515279241306644</v>
      </c>
      <c r="J23" s="97">
        <f t="shared" si="11"/>
        <v>127.42422985859059</v>
      </c>
      <c r="K23" s="97">
        <v>75.25</v>
      </c>
      <c r="L23" s="100">
        <f t="shared" si="12"/>
        <v>138.53942927278308</v>
      </c>
      <c r="M23" s="97">
        <v>0</v>
      </c>
      <c r="N23" s="97">
        <f t="shared" si="13"/>
        <v>0</v>
      </c>
      <c r="O23" s="97">
        <f t="shared" si="14"/>
        <v>161.45625000000001</v>
      </c>
      <c r="P23" s="97">
        <f t="shared" si="15"/>
        <v>265.96365913137367</v>
      </c>
      <c r="Q23" s="55"/>
    </row>
    <row r="24" spans="1:17" ht="26.25" x14ac:dyDescent="0.25">
      <c r="A24" s="4">
        <v>4</v>
      </c>
      <c r="B24" s="33" t="s">
        <v>212</v>
      </c>
      <c r="C24" s="21" t="s">
        <v>213</v>
      </c>
      <c r="D24" s="22" t="s">
        <v>17</v>
      </c>
      <c r="E24" s="97">
        <v>10</v>
      </c>
      <c r="F24" s="97">
        <f t="shared" si="9"/>
        <v>2.5</v>
      </c>
      <c r="G24" s="97">
        <f t="shared" si="10"/>
        <v>3.0864197530864197</v>
      </c>
      <c r="H24" s="97">
        <v>75</v>
      </c>
      <c r="I24" s="97">
        <f t="shared" ref="I24:I41" si="16">H24*$I$22/$H$22</f>
        <v>197.57639620653319</v>
      </c>
      <c r="J24" s="97">
        <f t="shared" si="11"/>
        <v>200.66281595961962</v>
      </c>
      <c r="K24" s="97">
        <v>0</v>
      </c>
      <c r="L24" s="100">
        <f t="shared" si="12"/>
        <v>0</v>
      </c>
      <c r="M24" s="97">
        <v>30</v>
      </c>
      <c r="N24" s="97">
        <f t="shared" si="13"/>
        <v>30</v>
      </c>
      <c r="O24" s="97">
        <f t="shared" si="14"/>
        <v>107.5</v>
      </c>
      <c r="P24" s="97">
        <f t="shared" si="15"/>
        <v>230.66281595961962</v>
      </c>
      <c r="Q24" s="55"/>
    </row>
    <row r="25" spans="1:17" ht="26.25" x14ac:dyDescent="0.25">
      <c r="A25" s="4">
        <v>5</v>
      </c>
      <c r="B25" s="33" t="s">
        <v>273</v>
      </c>
      <c r="C25" s="21" t="s">
        <v>274</v>
      </c>
      <c r="D25" s="22" t="s">
        <v>17</v>
      </c>
      <c r="E25" s="97">
        <v>11.35</v>
      </c>
      <c r="F25" s="97">
        <f t="shared" si="9"/>
        <v>2.8374999999999999</v>
      </c>
      <c r="G25" s="97">
        <f t="shared" si="10"/>
        <v>3.5030864197530862</v>
      </c>
      <c r="H25" s="97">
        <v>75.3</v>
      </c>
      <c r="I25" s="97">
        <f t="shared" si="16"/>
        <v>198.36670179135933</v>
      </c>
      <c r="J25" s="97">
        <f t="shared" si="11"/>
        <v>201.86978821111242</v>
      </c>
      <c r="K25" s="97">
        <v>32</v>
      </c>
      <c r="L25" s="100">
        <f t="shared" si="12"/>
        <v>58.913777232279841</v>
      </c>
      <c r="M25" s="97">
        <v>0</v>
      </c>
      <c r="N25" s="97">
        <f t="shared" si="13"/>
        <v>0</v>
      </c>
      <c r="O25" s="97">
        <f t="shared" si="14"/>
        <v>110.1375</v>
      </c>
      <c r="P25" s="97">
        <f t="shared" si="15"/>
        <v>260.78356544339226</v>
      </c>
      <c r="Q25" s="55"/>
    </row>
    <row r="26" spans="1:17" ht="26.25" x14ac:dyDescent="0.25">
      <c r="A26" s="4">
        <v>6</v>
      </c>
      <c r="B26" s="33" t="s">
        <v>129</v>
      </c>
      <c r="C26" s="21" t="s">
        <v>128</v>
      </c>
      <c r="D26" s="22" t="s">
        <v>17</v>
      </c>
      <c r="E26" s="97">
        <v>175.75</v>
      </c>
      <c r="F26" s="97">
        <f t="shared" si="9"/>
        <v>43.9375</v>
      </c>
      <c r="G26" s="97">
        <f t="shared" si="10"/>
        <v>54.243827160493829</v>
      </c>
      <c r="H26" s="97">
        <v>10.8</v>
      </c>
      <c r="I26" s="97">
        <f t="shared" si="16"/>
        <v>28.451001053740786</v>
      </c>
      <c r="J26" s="97">
        <f t="shared" si="11"/>
        <v>82.694828214234619</v>
      </c>
      <c r="K26" s="97">
        <v>103.85</v>
      </c>
      <c r="L26" s="100">
        <f t="shared" si="12"/>
        <v>191.19361767413318</v>
      </c>
      <c r="M26" s="97">
        <v>150</v>
      </c>
      <c r="N26" s="97">
        <f t="shared" si="13"/>
        <v>150</v>
      </c>
      <c r="O26" s="97">
        <f t="shared" si="14"/>
        <v>308.58749999999998</v>
      </c>
      <c r="P26" s="97">
        <f t="shared" si="15"/>
        <v>423.88844588836781</v>
      </c>
      <c r="Q26" s="55"/>
    </row>
    <row r="27" spans="1:17" ht="26.25" x14ac:dyDescent="0.25">
      <c r="A27" s="4">
        <v>7</v>
      </c>
      <c r="B27" s="33" t="s">
        <v>257</v>
      </c>
      <c r="C27" s="21" t="s">
        <v>258</v>
      </c>
      <c r="D27" s="22" t="s">
        <v>17</v>
      </c>
      <c r="E27" s="97">
        <v>10</v>
      </c>
      <c r="F27" s="97">
        <f t="shared" si="9"/>
        <v>2.5</v>
      </c>
      <c r="G27" s="97">
        <f t="shared" si="10"/>
        <v>3.0864197530864197</v>
      </c>
      <c r="H27" s="97">
        <v>0</v>
      </c>
      <c r="I27" s="97">
        <f t="shared" si="16"/>
        <v>0</v>
      </c>
      <c r="J27" s="97">
        <f t="shared" si="11"/>
        <v>3.0864197530864197</v>
      </c>
      <c r="K27" s="97">
        <v>4.0999999999999996</v>
      </c>
      <c r="L27" s="100">
        <f t="shared" si="12"/>
        <v>7.5483277078858553</v>
      </c>
      <c r="M27" s="97">
        <v>0</v>
      </c>
      <c r="N27" s="97">
        <f t="shared" si="13"/>
        <v>0</v>
      </c>
      <c r="O27" s="97">
        <f t="shared" si="14"/>
        <v>6.6</v>
      </c>
      <c r="P27" s="97">
        <f t="shared" si="15"/>
        <v>10.634747460972275</v>
      </c>
      <c r="Q27" s="55"/>
    </row>
    <row r="28" spans="1:17" ht="26.25" x14ac:dyDescent="0.25">
      <c r="A28" s="4">
        <v>8</v>
      </c>
      <c r="B28" s="33" t="s">
        <v>187</v>
      </c>
      <c r="C28" s="21" t="s">
        <v>186</v>
      </c>
      <c r="D28" s="22" t="s">
        <v>17</v>
      </c>
      <c r="E28" s="97">
        <v>86.45</v>
      </c>
      <c r="F28" s="97">
        <f t="shared" si="9"/>
        <v>21.612500000000001</v>
      </c>
      <c r="G28" s="97">
        <f t="shared" si="10"/>
        <v>26.682098765432098</v>
      </c>
      <c r="H28" s="97">
        <v>30</v>
      </c>
      <c r="I28" s="97">
        <f t="shared" si="16"/>
        <v>79.030558482613287</v>
      </c>
      <c r="J28" s="97">
        <f t="shared" si="11"/>
        <v>105.71265724804539</v>
      </c>
      <c r="K28" s="97">
        <v>162.94999999999999</v>
      </c>
      <c r="L28" s="97">
        <v>300</v>
      </c>
      <c r="M28" s="97">
        <v>200</v>
      </c>
      <c r="N28" s="97">
        <v>200</v>
      </c>
      <c r="O28" s="97">
        <f t="shared" si="14"/>
        <v>414.5625</v>
      </c>
      <c r="P28" s="97">
        <f t="shared" si="15"/>
        <v>605.71265724804539</v>
      </c>
      <c r="Q28" s="55"/>
    </row>
    <row r="29" spans="1:17" ht="26.25" x14ac:dyDescent="0.25">
      <c r="A29" s="4">
        <v>9</v>
      </c>
      <c r="B29" s="33" t="s">
        <v>121</v>
      </c>
      <c r="C29" s="21" t="s">
        <v>18</v>
      </c>
      <c r="D29" s="22" t="s">
        <v>17</v>
      </c>
      <c r="E29" s="97">
        <v>10</v>
      </c>
      <c r="F29" s="97">
        <f t="shared" si="9"/>
        <v>2.5</v>
      </c>
      <c r="G29" s="97">
        <f t="shared" si="10"/>
        <v>3.0864197530864197</v>
      </c>
      <c r="H29" s="97">
        <v>114.45</v>
      </c>
      <c r="I29" s="97">
        <f t="shared" si="16"/>
        <v>301.50158061116969</v>
      </c>
      <c r="J29" s="97">
        <f t="shared" si="11"/>
        <v>304.58800036425612</v>
      </c>
      <c r="K29" s="97">
        <v>13.8</v>
      </c>
      <c r="L29" s="100">
        <f t="shared" ref="L29:L41" si="17">K29*$L$28/$K$28</f>
        <v>25.406566431420682</v>
      </c>
      <c r="M29" s="97">
        <v>110</v>
      </c>
      <c r="N29" s="97">
        <f t="shared" ref="N29:N41" si="18">M29*$N$28/$M$28</f>
        <v>110</v>
      </c>
      <c r="O29" s="97">
        <f t="shared" si="14"/>
        <v>240.75</v>
      </c>
      <c r="P29" s="97">
        <f t="shared" si="15"/>
        <v>439.9945667956768</v>
      </c>
      <c r="Q29" s="55"/>
    </row>
    <row r="30" spans="1:17" ht="26.25" x14ac:dyDescent="0.25">
      <c r="A30" s="4">
        <v>10</v>
      </c>
      <c r="B30" s="33" t="s">
        <v>145</v>
      </c>
      <c r="C30" s="21" t="s">
        <v>144</v>
      </c>
      <c r="D30" s="22" t="s">
        <v>17</v>
      </c>
      <c r="E30" s="97">
        <v>79.75</v>
      </c>
      <c r="F30" s="97">
        <f t="shared" si="9"/>
        <v>19.9375</v>
      </c>
      <c r="G30" s="97">
        <f t="shared" si="10"/>
        <v>24.614197530864196</v>
      </c>
      <c r="H30" s="97">
        <v>66</v>
      </c>
      <c r="I30" s="97">
        <f t="shared" si="16"/>
        <v>173.86722866174921</v>
      </c>
      <c r="J30" s="97">
        <f t="shared" si="11"/>
        <v>198.48142619261341</v>
      </c>
      <c r="K30" s="97">
        <v>97.7</v>
      </c>
      <c r="L30" s="100">
        <f t="shared" si="17"/>
        <v>179.87112611230441</v>
      </c>
      <c r="M30" s="97">
        <v>60</v>
      </c>
      <c r="N30" s="97">
        <f t="shared" si="18"/>
        <v>60</v>
      </c>
      <c r="O30" s="97">
        <f t="shared" si="14"/>
        <v>243.63749999999999</v>
      </c>
      <c r="P30" s="97">
        <f t="shared" si="15"/>
        <v>438.35255230491782</v>
      </c>
      <c r="Q30" s="55"/>
    </row>
    <row r="31" spans="1:17" ht="26.25" x14ac:dyDescent="0.25">
      <c r="A31" s="4">
        <v>11</v>
      </c>
      <c r="B31" s="33" t="s">
        <v>165</v>
      </c>
      <c r="C31" s="21" t="s">
        <v>164</v>
      </c>
      <c r="D31" s="22" t="s">
        <v>17</v>
      </c>
      <c r="E31" s="97">
        <v>32.770000000000003</v>
      </c>
      <c r="F31" s="97">
        <f t="shared" si="9"/>
        <v>8.1925000000000008</v>
      </c>
      <c r="G31" s="97">
        <f t="shared" si="10"/>
        <v>10.114197530864198</v>
      </c>
      <c r="H31" s="97">
        <v>114.3</v>
      </c>
      <c r="I31" s="97">
        <f t="shared" si="16"/>
        <v>301.10642781875657</v>
      </c>
      <c r="J31" s="97">
        <f t="shared" si="11"/>
        <v>311.22062534962078</v>
      </c>
      <c r="K31" s="97">
        <v>119.2</v>
      </c>
      <c r="L31" s="100">
        <f t="shared" si="17"/>
        <v>219.45382019024242</v>
      </c>
      <c r="M31" s="97">
        <v>130</v>
      </c>
      <c r="N31" s="97">
        <f t="shared" si="18"/>
        <v>130</v>
      </c>
      <c r="O31" s="97">
        <f t="shared" si="14"/>
        <v>371.6925</v>
      </c>
      <c r="P31" s="97">
        <f t="shared" si="15"/>
        <v>660.6744455398632</v>
      </c>
      <c r="Q31" s="55"/>
    </row>
    <row r="32" spans="1:17" ht="26.25" x14ac:dyDescent="0.25">
      <c r="A32" s="4">
        <v>12</v>
      </c>
      <c r="B32" s="33" t="s">
        <v>167</v>
      </c>
      <c r="C32" s="21" t="s">
        <v>19</v>
      </c>
      <c r="D32" s="22" t="s">
        <v>17</v>
      </c>
      <c r="E32" s="97">
        <v>41.5</v>
      </c>
      <c r="F32" s="97">
        <f t="shared" si="9"/>
        <v>10.375</v>
      </c>
      <c r="G32" s="97">
        <f t="shared" si="10"/>
        <v>12.808641975308642</v>
      </c>
      <c r="H32" s="97">
        <v>137.85</v>
      </c>
      <c r="I32" s="97">
        <f t="shared" si="16"/>
        <v>363.145416227608</v>
      </c>
      <c r="J32" s="97">
        <f t="shared" si="11"/>
        <v>375.95405820291666</v>
      </c>
      <c r="K32" s="97">
        <v>35.25</v>
      </c>
      <c r="L32" s="100">
        <f t="shared" si="17"/>
        <v>64.897207732433273</v>
      </c>
      <c r="M32" s="97">
        <v>80</v>
      </c>
      <c r="N32" s="97">
        <f t="shared" si="18"/>
        <v>80</v>
      </c>
      <c r="O32" s="97">
        <f t="shared" si="14"/>
        <v>263.47500000000002</v>
      </c>
      <c r="P32" s="97">
        <f t="shared" si="15"/>
        <v>520.85126593534994</v>
      </c>
      <c r="Q32" s="55"/>
    </row>
    <row r="33" spans="1:17" ht="26.25" x14ac:dyDescent="0.25">
      <c r="A33" s="4">
        <v>13</v>
      </c>
      <c r="B33" s="33" t="s">
        <v>169</v>
      </c>
      <c r="C33" s="21" t="s">
        <v>168</v>
      </c>
      <c r="D33" s="22" t="s">
        <v>17</v>
      </c>
      <c r="E33" s="97">
        <v>18.745000000000001</v>
      </c>
      <c r="F33" s="97">
        <f t="shared" si="9"/>
        <v>4.6862500000000002</v>
      </c>
      <c r="G33" s="97">
        <f t="shared" si="10"/>
        <v>5.7854938271604937</v>
      </c>
      <c r="H33" s="97">
        <v>62.4</v>
      </c>
      <c r="I33" s="97">
        <f t="shared" si="16"/>
        <v>164.38356164383563</v>
      </c>
      <c r="J33" s="97">
        <f t="shared" si="11"/>
        <v>170.16905547099611</v>
      </c>
      <c r="K33" s="97">
        <v>181.3</v>
      </c>
      <c r="L33" s="100">
        <f t="shared" si="17"/>
        <v>333.78336913163548</v>
      </c>
      <c r="M33" s="97">
        <v>20</v>
      </c>
      <c r="N33" s="97">
        <f t="shared" si="18"/>
        <v>20</v>
      </c>
      <c r="O33" s="97">
        <f t="shared" si="14"/>
        <v>268.38625000000002</v>
      </c>
      <c r="P33" s="97">
        <f t="shared" si="15"/>
        <v>523.9524246026316</v>
      </c>
      <c r="Q33" s="55"/>
    </row>
    <row r="34" spans="1:17" ht="26.25" x14ac:dyDescent="0.25">
      <c r="A34" s="4">
        <v>14</v>
      </c>
      <c r="B34" s="33" t="s">
        <v>185</v>
      </c>
      <c r="C34" s="21" t="s">
        <v>184</v>
      </c>
      <c r="D34" s="22" t="s">
        <v>17</v>
      </c>
      <c r="E34" s="97">
        <v>10</v>
      </c>
      <c r="F34" s="97">
        <f t="shared" si="9"/>
        <v>2.5</v>
      </c>
      <c r="G34" s="97">
        <f t="shared" si="10"/>
        <v>3.0864197530864197</v>
      </c>
      <c r="H34" s="97">
        <v>0</v>
      </c>
      <c r="I34" s="97">
        <f t="shared" si="16"/>
        <v>0</v>
      </c>
      <c r="J34" s="97">
        <f t="shared" si="11"/>
        <v>3.0864197530864197</v>
      </c>
      <c r="K34" s="97">
        <v>91.5</v>
      </c>
      <c r="L34" s="100">
        <f t="shared" si="17"/>
        <v>168.45658177355017</v>
      </c>
      <c r="M34" s="97">
        <v>20</v>
      </c>
      <c r="N34" s="97">
        <f t="shared" si="18"/>
        <v>20</v>
      </c>
      <c r="O34" s="97">
        <f t="shared" si="14"/>
        <v>114</v>
      </c>
      <c r="P34" s="97">
        <f t="shared" si="15"/>
        <v>191.5430015266366</v>
      </c>
      <c r="Q34" s="55"/>
    </row>
    <row r="35" spans="1:17" ht="26.25" x14ac:dyDescent="0.25">
      <c r="A35" s="4">
        <v>15</v>
      </c>
      <c r="B35" s="33" t="s">
        <v>214</v>
      </c>
      <c r="C35" s="21" t="s">
        <v>215</v>
      </c>
      <c r="D35" s="22" t="s">
        <v>17</v>
      </c>
      <c r="E35" s="97">
        <v>17.7</v>
      </c>
      <c r="F35" s="97">
        <f t="shared" si="9"/>
        <v>4.4249999999999998</v>
      </c>
      <c r="G35" s="97">
        <f t="shared" si="10"/>
        <v>5.4629629629629628</v>
      </c>
      <c r="H35" s="97">
        <v>64.95</v>
      </c>
      <c r="I35" s="97">
        <f t="shared" si="16"/>
        <v>171.10115911485775</v>
      </c>
      <c r="J35" s="97">
        <f t="shared" si="11"/>
        <v>176.56412207782071</v>
      </c>
      <c r="K35" s="97">
        <v>60.5</v>
      </c>
      <c r="L35" s="100">
        <f t="shared" si="17"/>
        <v>111.38386007977908</v>
      </c>
      <c r="M35" s="97">
        <v>40</v>
      </c>
      <c r="N35" s="97">
        <f t="shared" si="18"/>
        <v>40</v>
      </c>
      <c r="O35" s="97">
        <f t="shared" si="14"/>
        <v>169.875</v>
      </c>
      <c r="P35" s="97">
        <f t="shared" si="15"/>
        <v>327.94798215759977</v>
      </c>
      <c r="Q35" s="55"/>
    </row>
    <row r="36" spans="1:17" ht="26.25" x14ac:dyDescent="0.25">
      <c r="A36" s="4">
        <v>16</v>
      </c>
      <c r="B36" s="33" t="s">
        <v>218</v>
      </c>
      <c r="C36" s="21" t="s">
        <v>219</v>
      </c>
      <c r="D36" s="22" t="s">
        <v>17</v>
      </c>
      <c r="E36" s="97">
        <v>30.395</v>
      </c>
      <c r="F36" s="97">
        <f t="shared" si="9"/>
        <v>7.5987499999999999</v>
      </c>
      <c r="G36" s="97">
        <f t="shared" si="10"/>
        <v>9.3811728395061724</v>
      </c>
      <c r="H36" s="97">
        <v>32.25</v>
      </c>
      <c r="I36" s="97">
        <f t="shared" si="16"/>
        <v>84.957850368809275</v>
      </c>
      <c r="J36" s="97">
        <f t="shared" si="11"/>
        <v>94.339023208315453</v>
      </c>
      <c r="K36" s="97">
        <v>74.650000000000006</v>
      </c>
      <c r="L36" s="100">
        <f t="shared" si="17"/>
        <v>137.43479594967783</v>
      </c>
      <c r="M36" s="97">
        <v>20</v>
      </c>
      <c r="N36" s="97">
        <f t="shared" si="18"/>
        <v>20</v>
      </c>
      <c r="O36" s="97">
        <f t="shared" si="14"/>
        <v>134.49875</v>
      </c>
      <c r="P36" s="97">
        <f t="shared" si="15"/>
        <v>251.77381915799327</v>
      </c>
      <c r="Q36" s="55"/>
    </row>
    <row r="37" spans="1:17" ht="26.25" x14ac:dyDescent="0.25">
      <c r="A37" s="4">
        <v>17</v>
      </c>
      <c r="B37" s="33" t="s">
        <v>261</v>
      </c>
      <c r="C37" s="21" t="s">
        <v>262</v>
      </c>
      <c r="D37" s="22" t="s">
        <v>17</v>
      </c>
      <c r="E37" s="97">
        <v>16.600000000000001</v>
      </c>
      <c r="F37" s="97">
        <f t="shared" si="9"/>
        <v>4.1500000000000004</v>
      </c>
      <c r="G37" s="97">
        <f t="shared" si="10"/>
        <v>5.1234567901234565</v>
      </c>
      <c r="H37" s="97">
        <v>75</v>
      </c>
      <c r="I37" s="97">
        <f t="shared" si="16"/>
        <v>197.57639620653319</v>
      </c>
      <c r="J37" s="97">
        <f t="shared" si="11"/>
        <v>202.69985299665666</v>
      </c>
      <c r="K37" s="97">
        <v>69.95</v>
      </c>
      <c r="L37" s="100">
        <f t="shared" si="17"/>
        <v>128.78183491868671</v>
      </c>
      <c r="M37" s="97">
        <v>110</v>
      </c>
      <c r="N37" s="97">
        <f t="shared" si="18"/>
        <v>110</v>
      </c>
      <c r="O37" s="97">
        <f t="shared" si="14"/>
        <v>259.10000000000002</v>
      </c>
      <c r="P37" s="97">
        <f t="shared" si="15"/>
        <v>441.4816879153434</v>
      </c>
      <c r="Q37" s="55"/>
    </row>
    <row r="38" spans="1:17" ht="26.25" x14ac:dyDescent="0.25">
      <c r="A38" s="4">
        <v>18</v>
      </c>
      <c r="B38" s="33" t="s">
        <v>265</v>
      </c>
      <c r="C38" s="21" t="s">
        <v>266</v>
      </c>
      <c r="D38" s="22" t="s">
        <v>17</v>
      </c>
      <c r="E38" s="97">
        <v>100</v>
      </c>
      <c r="F38" s="97">
        <f t="shared" si="9"/>
        <v>25</v>
      </c>
      <c r="G38" s="97">
        <f t="shared" si="10"/>
        <v>30.864197530864196</v>
      </c>
      <c r="H38" s="97">
        <v>75</v>
      </c>
      <c r="I38" s="97">
        <f t="shared" si="16"/>
        <v>197.57639620653319</v>
      </c>
      <c r="J38" s="97">
        <f t="shared" si="11"/>
        <v>228.44059373739739</v>
      </c>
      <c r="K38" s="97">
        <v>3.4</v>
      </c>
      <c r="L38" s="100">
        <f t="shared" si="17"/>
        <v>6.2595888309297338</v>
      </c>
      <c r="M38" s="97">
        <v>0</v>
      </c>
      <c r="N38" s="97">
        <f t="shared" si="18"/>
        <v>0</v>
      </c>
      <c r="O38" s="97">
        <f t="shared" si="14"/>
        <v>103.4</v>
      </c>
      <c r="P38" s="97">
        <f t="shared" si="15"/>
        <v>234.70018256832714</v>
      </c>
      <c r="Q38" s="55"/>
    </row>
    <row r="39" spans="1:17" ht="26.25" x14ac:dyDescent="0.25">
      <c r="A39" s="4">
        <v>19</v>
      </c>
      <c r="B39" s="33" t="s">
        <v>171</v>
      </c>
      <c r="C39" s="21" t="s">
        <v>170</v>
      </c>
      <c r="D39" s="22" t="s">
        <v>17</v>
      </c>
      <c r="E39" s="97">
        <v>324.92500000000001</v>
      </c>
      <c r="F39" s="97">
        <f t="shared" si="9"/>
        <v>81.231250000000003</v>
      </c>
      <c r="G39" s="97">
        <f t="shared" si="10"/>
        <v>100.28549382716049</v>
      </c>
      <c r="H39" s="97">
        <v>0</v>
      </c>
      <c r="I39" s="97">
        <f t="shared" si="16"/>
        <v>0</v>
      </c>
      <c r="J39" s="97">
        <f t="shared" si="11"/>
        <v>100.28549382716049</v>
      </c>
      <c r="K39" s="97">
        <v>8.1999999999999993</v>
      </c>
      <c r="L39" s="100">
        <f t="shared" si="17"/>
        <v>15.096655415771711</v>
      </c>
      <c r="M39" s="97">
        <v>20</v>
      </c>
      <c r="N39" s="97">
        <f t="shared" si="18"/>
        <v>20</v>
      </c>
      <c r="O39" s="97">
        <f t="shared" si="14"/>
        <v>109.43125000000001</v>
      </c>
      <c r="P39" s="97">
        <f t="shared" si="15"/>
        <v>135.3821492429322</v>
      </c>
      <c r="Q39" s="132"/>
    </row>
    <row r="40" spans="1:17" ht="26.25" x14ac:dyDescent="0.25">
      <c r="A40" s="4">
        <v>20</v>
      </c>
      <c r="B40" s="33" t="s">
        <v>269</v>
      </c>
      <c r="C40" s="21" t="s">
        <v>270</v>
      </c>
      <c r="D40" s="22" t="s">
        <v>17</v>
      </c>
      <c r="E40" s="97">
        <v>40.950000000000003</v>
      </c>
      <c r="F40" s="97">
        <f t="shared" si="9"/>
        <v>10.237500000000001</v>
      </c>
      <c r="G40" s="97">
        <f t="shared" si="10"/>
        <v>12.638888888888889</v>
      </c>
      <c r="H40" s="97">
        <v>80.400000000000006</v>
      </c>
      <c r="I40" s="97">
        <f t="shared" si="16"/>
        <v>211.80189673340362</v>
      </c>
      <c r="J40" s="97">
        <f t="shared" si="11"/>
        <v>224.44078562229251</v>
      </c>
      <c r="K40" s="97">
        <v>11.15</v>
      </c>
      <c r="L40" s="100">
        <f t="shared" si="17"/>
        <v>20.527769254372508</v>
      </c>
      <c r="M40" s="97">
        <v>40</v>
      </c>
      <c r="N40" s="97">
        <f t="shared" si="18"/>
        <v>40</v>
      </c>
      <c r="O40" s="97">
        <f t="shared" si="14"/>
        <v>141.78750000000002</v>
      </c>
      <c r="P40" s="97">
        <f t="shared" si="15"/>
        <v>284.96855487666505</v>
      </c>
      <c r="Q40" s="55"/>
    </row>
    <row r="41" spans="1:17" ht="26.25" x14ac:dyDescent="0.25">
      <c r="A41" s="4">
        <v>21</v>
      </c>
      <c r="B41" s="33" t="s">
        <v>220</v>
      </c>
      <c r="C41" s="21" t="s">
        <v>221</v>
      </c>
      <c r="D41" s="22" t="s">
        <v>17</v>
      </c>
      <c r="E41" s="97">
        <v>405</v>
      </c>
      <c r="F41" s="97">
        <f t="shared" si="9"/>
        <v>101.25</v>
      </c>
      <c r="G41" s="97">
        <v>125</v>
      </c>
      <c r="H41" s="97">
        <v>60</v>
      </c>
      <c r="I41" s="97">
        <f t="shared" si="16"/>
        <v>158.06111696522657</v>
      </c>
      <c r="J41" s="97">
        <f t="shared" si="11"/>
        <v>283.06111696522657</v>
      </c>
      <c r="K41" s="97">
        <v>38.9</v>
      </c>
      <c r="L41" s="100">
        <f t="shared" si="17"/>
        <v>71.617060447990184</v>
      </c>
      <c r="M41" s="97">
        <v>0</v>
      </c>
      <c r="N41" s="97">
        <f t="shared" si="18"/>
        <v>0</v>
      </c>
      <c r="O41" s="97">
        <f t="shared" si="14"/>
        <v>200.15</v>
      </c>
      <c r="P41" s="97">
        <f t="shared" si="15"/>
        <v>354.67817741321676</v>
      </c>
      <c r="Q41" s="55"/>
    </row>
    <row r="42" spans="1:17" ht="39" customHeight="1" x14ac:dyDescent="0.25"/>
  </sheetData>
  <sheetProtection algorithmName="SHA-512" hashValue="jqUI/S0EcIjSvq7Ue2kxkitRO/0tqncWEdI2M/PisPMUT8ojJzIeziutJWM4lIwXlprtvl558hHFOk9D7uQI/w==" saltValue="g76zy79zlm61HppQDEn/gQ==" spinCount="100000" sheet="1" objects="1" scenarios="1"/>
  <mergeCells count="12">
    <mergeCell ref="A20:D20"/>
    <mergeCell ref="A6:D6"/>
    <mergeCell ref="A16:O16"/>
    <mergeCell ref="M19:N19"/>
    <mergeCell ref="E19:I19"/>
    <mergeCell ref="K19:L19"/>
    <mergeCell ref="A1:O1"/>
    <mergeCell ref="A2:P2"/>
    <mergeCell ref="A4:O4"/>
    <mergeCell ref="E5:I5"/>
    <mergeCell ref="K5:L5"/>
    <mergeCell ref="M5:N5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Q22"/>
  <sheetViews>
    <sheetView workbookViewId="0">
      <selection activeCell="T14" sqref="T14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2.71093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9.140625" style="27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17.7109375" style="11" customWidth="1"/>
  </cols>
  <sheetData>
    <row r="1" spans="1:17" ht="15.75" x14ac:dyDescent="0.25">
      <c r="A1" s="173" t="s">
        <v>283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</row>
    <row r="2" spans="1:17" ht="15.75" x14ac:dyDescent="0.25">
      <c r="A2" s="174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</row>
    <row r="3" spans="1:17" ht="25.5" x14ac:dyDescent="0.25">
      <c r="A3" s="5" t="s">
        <v>51</v>
      </c>
      <c r="B3" s="9" t="s">
        <v>52</v>
      </c>
      <c r="C3" s="39" t="s">
        <v>70</v>
      </c>
      <c r="D3" s="9" t="s">
        <v>53</v>
      </c>
      <c r="E3" s="185" t="s">
        <v>54</v>
      </c>
      <c r="F3" s="185"/>
      <c r="G3" s="185"/>
      <c r="H3" s="185"/>
      <c r="I3" s="185"/>
      <c r="J3" s="10"/>
      <c r="K3" s="185" t="s">
        <v>55</v>
      </c>
      <c r="L3" s="185"/>
      <c r="M3" s="185" t="s">
        <v>56</v>
      </c>
      <c r="N3" s="185"/>
      <c r="O3" s="10"/>
      <c r="P3" s="49"/>
    </row>
    <row r="4" spans="1:17" ht="64.5" x14ac:dyDescent="0.25">
      <c r="A4" s="197" t="s">
        <v>22</v>
      </c>
      <c r="B4" s="197"/>
      <c r="C4" s="197"/>
      <c r="D4" s="197"/>
      <c r="E4" s="16" t="s">
        <v>58</v>
      </c>
      <c r="F4" s="16" t="s">
        <v>59</v>
      </c>
      <c r="G4" s="16" t="s">
        <v>60</v>
      </c>
      <c r="H4" s="16" t="s">
        <v>61</v>
      </c>
      <c r="I4" s="17" t="s">
        <v>62</v>
      </c>
      <c r="J4" s="18" t="s">
        <v>63</v>
      </c>
      <c r="K4" s="16" t="s">
        <v>58</v>
      </c>
      <c r="L4" s="19" t="s">
        <v>64</v>
      </c>
      <c r="M4" s="16" t="s">
        <v>65</v>
      </c>
      <c r="N4" s="16" t="s">
        <v>68</v>
      </c>
      <c r="O4" s="14" t="s">
        <v>57</v>
      </c>
      <c r="P4" s="15" t="s">
        <v>66</v>
      </c>
    </row>
    <row r="5" spans="1:17" ht="30" customHeight="1" x14ac:dyDescent="0.25">
      <c r="A5" s="4">
        <v>1</v>
      </c>
      <c r="B5" s="52" t="s">
        <v>9</v>
      </c>
      <c r="C5" s="52" t="s">
        <v>10</v>
      </c>
      <c r="D5" s="22" t="s">
        <v>200</v>
      </c>
      <c r="E5" s="102">
        <v>79.8</v>
      </c>
      <c r="F5" s="102">
        <f>E5/4</f>
        <v>19.95</v>
      </c>
      <c r="G5" s="117">
        <f>F5/$F$7*$G$7</f>
        <v>44.338259806645176</v>
      </c>
      <c r="H5" s="102">
        <v>0</v>
      </c>
      <c r="I5" s="102">
        <f>H5/H7*I7</f>
        <v>0</v>
      </c>
      <c r="J5" s="102">
        <f>G5+I5</f>
        <v>44.338259806645176</v>
      </c>
      <c r="K5" s="102">
        <v>181.7</v>
      </c>
      <c r="L5" s="102">
        <v>300</v>
      </c>
      <c r="M5" s="102">
        <v>0</v>
      </c>
      <c r="N5" s="102">
        <f>M5/M7*N7</f>
        <v>0</v>
      </c>
      <c r="O5" s="99">
        <f>F5+H5+K5+M5</f>
        <v>201.64999999999998</v>
      </c>
      <c r="P5" s="99">
        <f>J5+L5+N5</f>
        <v>344.33825980664517</v>
      </c>
      <c r="Q5" s="133"/>
    </row>
    <row r="6" spans="1:17" ht="30" customHeight="1" x14ac:dyDescent="0.25">
      <c r="A6" s="8">
        <v>2</v>
      </c>
      <c r="B6" s="52" t="s">
        <v>23</v>
      </c>
      <c r="C6" s="52" t="s">
        <v>24</v>
      </c>
      <c r="D6" s="22" t="s">
        <v>200</v>
      </c>
      <c r="E6" s="102">
        <v>169.375</v>
      </c>
      <c r="F6" s="102">
        <f>E6/4</f>
        <v>42.34375</v>
      </c>
      <c r="G6" s="117">
        <f>F6/$F$7*$G$7</f>
        <v>94.107678630959001</v>
      </c>
      <c r="H6" s="102">
        <v>0</v>
      </c>
      <c r="I6" s="102">
        <f>H6/H7*I7</f>
        <v>0</v>
      </c>
      <c r="J6" s="102">
        <f>G6+I6</f>
        <v>94.107678630959001</v>
      </c>
      <c r="K6" s="102">
        <v>157.80000000000001</v>
      </c>
      <c r="L6" s="102">
        <f>K6/$K$5*$L$5</f>
        <v>260.53935057787567</v>
      </c>
      <c r="M6" s="102">
        <v>40</v>
      </c>
      <c r="N6" s="117">
        <f>M6/$M$7*$N$7</f>
        <v>133.33333333333331</v>
      </c>
      <c r="O6" s="99">
        <f t="shared" ref="O6:O7" si="0">F6+H6+K6+M6</f>
        <v>240.14375000000001</v>
      </c>
      <c r="P6" s="99">
        <f t="shared" ref="P6:P7" si="1">J6+L6+N6</f>
        <v>487.980362542168</v>
      </c>
      <c r="Q6" s="133"/>
    </row>
    <row r="7" spans="1:17" ht="30" customHeight="1" x14ac:dyDescent="0.25">
      <c r="A7" s="8">
        <v>3</v>
      </c>
      <c r="B7" s="52" t="s">
        <v>198</v>
      </c>
      <c r="C7" s="52" t="s">
        <v>199</v>
      </c>
      <c r="D7" s="22" t="s">
        <v>200</v>
      </c>
      <c r="E7" s="102">
        <v>224.97499999999999</v>
      </c>
      <c r="F7" s="102">
        <f>E7/4</f>
        <v>56.243749999999999</v>
      </c>
      <c r="G7" s="102">
        <v>125</v>
      </c>
      <c r="H7" s="102">
        <v>7.5</v>
      </c>
      <c r="I7" s="102">
        <v>375</v>
      </c>
      <c r="J7" s="102">
        <f>G7+I7</f>
        <v>500</v>
      </c>
      <c r="K7" s="102">
        <v>25</v>
      </c>
      <c r="L7" s="102">
        <f>K7/K5*L5</f>
        <v>41.276829939460654</v>
      </c>
      <c r="M7" s="102">
        <v>60</v>
      </c>
      <c r="N7" s="102">
        <v>200</v>
      </c>
      <c r="O7" s="99">
        <f t="shared" si="0"/>
        <v>148.74375000000001</v>
      </c>
      <c r="P7" s="99">
        <f t="shared" si="1"/>
        <v>741.27682993946064</v>
      </c>
      <c r="Q7" s="133"/>
    </row>
    <row r="8" spans="1:17" x14ac:dyDescent="0.25">
      <c r="A8" s="6"/>
      <c r="B8" s="26"/>
      <c r="C8" s="26"/>
    </row>
    <row r="9" spans="1:17" x14ac:dyDescent="0.25">
      <c r="A9" s="6"/>
      <c r="B9" s="26"/>
      <c r="C9" s="26"/>
    </row>
    <row r="10" spans="1:17" ht="15.75" x14ac:dyDescent="0.25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</row>
    <row r="11" spans="1:17" ht="25.5" x14ac:dyDescent="0.25">
      <c r="A11" s="5" t="s">
        <v>71</v>
      </c>
      <c r="B11" s="14" t="s">
        <v>52</v>
      </c>
      <c r="C11" s="51" t="s">
        <v>70</v>
      </c>
      <c r="D11" s="9" t="s">
        <v>53</v>
      </c>
      <c r="E11" s="185" t="s">
        <v>54</v>
      </c>
      <c r="F11" s="185"/>
      <c r="G11" s="185"/>
      <c r="H11" s="185"/>
      <c r="I11" s="185"/>
      <c r="J11" s="14"/>
      <c r="K11" s="185" t="s">
        <v>55</v>
      </c>
      <c r="L11" s="185"/>
      <c r="M11" s="185" t="s">
        <v>56</v>
      </c>
      <c r="N11" s="185"/>
      <c r="O11" s="14"/>
      <c r="P11" s="28"/>
    </row>
    <row r="12" spans="1:17" ht="64.5" x14ac:dyDescent="0.25">
      <c r="A12" s="197" t="s">
        <v>25</v>
      </c>
      <c r="B12" s="197"/>
      <c r="C12" s="197"/>
      <c r="D12" s="197"/>
      <c r="E12" s="16" t="s">
        <v>58</v>
      </c>
      <c r="F12" s="16" t="s">
        <v>59</v>
      </c>
      <c r="G12" s="16" t="s">
        <v>60</v>
      </c>
      <c r="H12" s="16" t="s">
        <v>61</v>
      </c>
      <c r="I12" s="17" t="s">
        <v>62</v>
      </c>
      <c r="J12" s="18" t="s">
        <v>63</v>
      </c>
      <c r="K12" s="16" t="s">
        <v>58</v>
      </c>
      <c r="L12" s="19" t="s">
        <v>64</v>
      </c>
      <c r="M12" s="16" t="s">
        <v>65</v>
      </c>
      <c r="N12" s="16" t="s">
        <v>68</v>
      </c>
      <c r="O12" s="14" t="s">
        <v>57</v>
      </c>
      <c r="P12" s="14" t="s">
        <v>66</v>
      </c>
    </row>
    <row r="13" spans="1:17" ht="30" customHeight="1" x14ac:dyDescent="0.25">
      <c r="A13" s="3">
        <v>1</v>
      </c>
      <c r="B13" s="53" t="s">
        <v>179</v>
      </c>
      <c r="C13" s="56" t="s">
        <v>178</v>
      </c>
      <c r="D13" s="22" t="s">
        <v>200</v>
      </c>
      <c r="E13" s="97">
        <v>231.44499999999999</v>
      </c>
      <c r="F13" s="97">
        <f>E13/4</f>
        <v>57.861249999999998</v>
      </c>
      <c r="G13" s="100">
        <v>125</v>
      </c>
      <c r="H13" s="100">
        <v>0</v>
      </c>
      <c r="I13" s="97">
        <f>H13*I14/H14</f>
        <v>0</v>
      </c>
      <c r="J13" s="100">
        <f>G13+I13</f>
        <v>125</v>
      </c>
      <c r="K13" s="97">
        <v>1.4</v>
      </c>
      <c r="L13" s="100">
        <f>K13*$L$14/$K$14</f>
        <v>1.4101057579318448</v>
      </c>
      <c r="M13" s="97">
        <v>0</v>
      </c>
      <c r="N13" s="100">
        <f>M13*$N$14/$M$14</f>
        <v>0</v>
      </c>
      <c r="O13" s="97">
        <f>F13+H13+K13+M13</f>
        <v>59.261249999999997</v>
      </c>
      <c r="P13" s="100">
        <f>J13+L13+N13</f>
        <v>126.41010575793185</v>
      </c>
      <c r="Q13" s="55"/>
    </row>
    <row r="14" spans="1:17" ht="30" customHeight="1" x14ac:dyDescent="0.25">
      <c r="A14" s="3">
        <v>2</v>
      </c>
      <c r="B14" s="52" t="s">
        <v>4</v>
      </c>
      <c r="C14" s="56" t="s">
        <v>5</v>
      </c>
      <c r="D14" s="22" t="s">
        <v>200</v>
      </c>
      <c r="E14" s="98">
        <v>10</v>
      </c>
      <c r="F14" s="97">
        <f t="shared" ref="F14:F19" si="2">E14/4</f>
        <v>2.5</v>
      </c>
      <c r="G14" s="98">
        <f>F14*$G$13/$F$13</f>
        <v>5.4008511741450453</v>
      </c>
      <c r="H14" s="98">
        <v>60</v>
      </c>
      <c r="I14" s="98">
        <v>375</v>
      </c>
      <c r="J14" s="100">
        <f t="shared" ref="J14:J20" si="3">G14+I14</f>
        <v>380.40085117414503</v>
      </c>
      <c r="K14" s="98">
        <v>297.85000000000002</v>
      </c>
      <c r="L14" s="98">
        <v>300</v>
      </c>
      <c r="M14" s="98">
        <v>180</v>
      </c>
      <c r="N14" s="98">
        <v>200</v>
      </c>
      <c r="O14" s="97">
        <f t="shared" ref="O14:O20" si="4">F14+H14+K14+M14</f>
        <v>540.35</v>
      </c>
      <c r="P14" s="100">
        <f t="shared" ref="P14:P20" si="5">J14+L14+N14</f>
        <v>880.40085117414503</v>
      </c>
      <c r="Q14" s="55"/>
    </row>
    <row r="15" spans="1:17" ht="30" customHeight="1" x14ac:dyDescent="0.25">
      <c r="A15" s="3">
        <v>3</v>
      </c>
      <c r="B15" s="52" t="s">
        <v>161</v>
      </c>
      <c r="C15" s="56" t="s">
        <v>160</v>
      </c>
      <c r="D15" s="22" t="s">
        <v>200</v>
      </c>
      <c r="E15" s="97">
        <v>10</v>
      </c>
      <c r="F15" s="97">
        <f t="shared" si="2"/>
        <v>2.5</v>
      </c>
      <c r="G15" s="98">
        <f t="shared" ref="G15:G20" si="6">F15*$G$13/$F$13</f>
        <v>5.4008511741450453</v>
      </c>
      <c r="H15" s="100">
        <v>20.100000000000001</v>
      </c>
      <c r="I15" s="97">
        <f>H15*$I$14/$H$14</f>
        <v>125.62500000000001</v>
      </c>
      <c r="J15" s="100">
        <f t="shared" si="3"/>
        <v>131.02585117414506</v>
      </c>
      <c r="K15" s="97">
        <v>0</v>
      </c>
      <c r="L15" s="98">
        <f>K15*$L$14/$K$14</f>
        <v>0</v>
      </c>
      <c r="M15" s="97">
        <v>0</v>
      </c>
      <c r="N15" s="100">
        <f t="shared" ref="N15:N16" si="7">M15*$N$14/$M$14</f>
        <v>0</v>
      </c>
      <c r="O15" s="97">
        <f t="shared" si="4"/>
        <v>22.6</v>
      </c>
      <c r="P15" s="100">
        <f t="shared" si="5"/>
        <v>131.02585117414506</v>
      </c>
      <c r="Q15" s="132"/>
    </row>
    <row r="16" spans="1:17" ht="30" customHeight="1" x14ac:dyDescent="0.25">
      <c r="A16" s="3">
        <v>4</v>
      </c>
      <c r="B16" s="52" t="s">
        <v>1</v>
      </c>
      <c r="C16" s="56" t="s">
        <v>2</v>
      </c>
      <c r="D16" s="22" t="s">
        <v>200</v>
      </c>
      <c r="E16" s="98">
        <v>43</v>
      </c>
      <c r="F16" s="98">
        <f t="shared" si="2"/>
        <v>10.75</v>
      </c>
      <c r="G16" s="98">
        <f t="shared" si="6"/>
        <v>23.223660048823696</v>
      </c>
      <c r="H16" s="98">
        <v>16.2</v>
      </c>
      <c r="I16" s="97">
        <f t="shared" ref="I16:I20" si="8">H16*$I$14/$H$14</f>
        <v>101.25</v>
      </c>
      <c r="J16" s="98">
        <f t="shared" ref="J16" si="9">G16+I16</f>
        <v>124.47366004882369</v>
      </c>
      <c r="K16" s="98">
        <v>30</v>
      </c>
      <c r="L16" s="98">
        <f>K16*$L$14/$K$14</f>
        <v>30.216551955682387</v>
      </c>
      <c r="M16" s="98">
        <v>0</v>
      </c>
      <c r="N16" s="100">
        <f t="shared" si="7"/>
        <v>0</v>
      </c>
      <c r="O16" s="98">
        <f t="shared" ref="O16" si="10">F16+H16+K16+M16</f>
        <v>56.95</v>
      </c>
      <c r="P16" s="98">
        <f t="shared" ref="P16" si="11">J16+L16+N16</f>
        <v>154.69021200450607</v>
      </c>
      <c r="Q16" s="132"/>
    </row>
    <row r="17" spans="1:17" ht="30" customHeight="1" x14ac:dyDescent="0.25">
      <c r="A17" s="3">
        <v>5</v>
      </c>
      <c r="B17" s="52" t="s">
        <v>203</v>
      </c>
      <c r="C17" s="56" t="s">
        <v>204</v>
      </c>
      <c r="D17" s="22" t="s">
        <v>200</v>
      </c>
      <c r="E17" s="97">
        <v>50.725000000000001</v>
      </c>
      <c r="F17" s="97">
        <f t="shared" si="2"/>
        <v>12.68125</v>
      </c>
      <c r="G17" s="98">
        <f t="shared" si="6"/>
        <v>27.395817580850743</v>
      </c>
      <c r="H17" s="97">
        <v>0</v>
      </c>
      <c r="I17" s="97">
        <f t="shared" si="8"/>
        <v>0</v>
      </c>
      <c r="J17" s="100">
        <f t="shared" si="3"/>
        <v>27.395817580850743</v>
      </c>
      <c r="K17" s="100">
        <v>1.4</v>
      </c>
      <c r="L17" s="98">
        <f t="shared" ref="L17:L20" si="12">K17*$L$14/$K$14</f>
        <v>1.4101057579318448</v>
      </c>
      <c r="M17" s="97">
        <v>30</v>
      </c>
      <c r="N17" s="100">
        <f>M17*$N$14/$M$14</f>
        <v>33.333333333333336</v>
      </c>
      <c r="O17" s="97">
        <f t="shared" si="4"/>
        <v>44.081249999999997</v>
      </c>
      <c r="P17" s="100">
        <f t="shared" si="5"/>
        <v>62.13925667211592</v>
      </c>
      <c r="Q17" s="55"/>
    </row>
    <row r="18" spans="1:17" ht="30" customHeight="1" x14ac:dyDescent="0.25">
      <c r="A18" s="3">
        <v>6</v>
      </c>
      <c r="B18" s="52" t="s">
        <v>247</v>
      </c>
      <c r="C18" s="56" t="s">
        <v>248</v>
      </c>
      <c r="D18" s="22" t="s">
        <v>200</v>
      </c>
      <c r="E18" s="97">
        <v>83.125</v>
      </c>
      <c r="F18" s="97">
        <f t="shared" si="2"/>
        <v>20.78125</v>
      </c>
      <c r="G18" s="98">
        <f t="shared" si="6"/>
        <v>44.894575385080692</v>
      </c>
      <c r="H18" s="97">
        <v>0</v>
      </c>
      <c r="I18" s="97">
        <f t="shared" si="8"/>
        <v>0</v>
      </c>
      <c r="J18" s="100">
        <f t="shared" si="3"/>
        <v>44.894575385080692</v>
      </c>
      <c r="K18" s="97">
        <v>128.5</v>
      </c>
      <c r="L18" s="98">
        <f t="shared" si="12"/>
        <v>129.4275642101729</v>
      </c>
      <c r="M18" s="97">
        <v>0</v>
      </c>
      <c r="N18" s="100">
        <f t="shared" ref="N18:N20" si="13">M18*$N$14/$M$14</f>
        <v>0</v>
      </c>
      <c r="O18" s="97">
        <f t="shared" si="4"/>
        <v>149.28125</v>
      </c>
      <c r="P18" s="100">
        <f t="shared" si="5"/>
        <v>174.32213959525359</v>
      </c>
      <c r="Q18" s="55"/>
    </row>
    <row r="19" spans="1:17" ht="30" customHeight="1" x14ac:dyDescent="0.25">
      <c r="A19" s="3">
        <v>7</v>
      </c>
      <c r="B19" s="52" t="s">
        <v>111</v>
      </c>
      <c r="C19" s="56" t="s">
        <v>110</v>
      </c>
      <c r="D19" s="22" t="s">
        <v>200</v>
      </c>
      <c r="E19" s="97">
        <v>66.25</v>
      </c>
      <c r="F19" s="97">
        <f t="shared" si="2"/>
        <v>16.5625</v>
      </c>
      <c r="G19" s="98">
        <f t="shared" si="6"/>
        <v>35.780639028710922</v>
      </c>
      <c r="H19" s="100">
        <v>0</v>
      </c>
      <c r="I19" s="97">
        <f t="shared" si="8"/>
        <v>0</v>
      </c>
      <c r="J19" s="100">
        <f t="shared" si="3"/>
        <v>35.780639028710922</v>
      </c>
      <c r="K19" s="97">
        <v>41.4</v>
      </c>
      <c r="L19" s="98">
        <f t="shared" si="12"/>
        <v>41.698841698841697</v>
      </c>
      <c r="M19" s="97">
        <v>0</v>
      </c>
      <c r="N19" s="100">
        <f t="shared" si="13"/>
        <v>0</v>
      </c>
      <c r="O19" s="97">
        <f t="shared" si="4"/>
        <v>57.962499999999999</v>
      </c>
      <c r="P19" s="100">
        <f t="shared" si="5"/>
        <v>77.479480727552613</v>
      </c>
      <c r="Q19" s="55"/>
    </row>
    <row r="20" spans="1:17" ht="30" customHeight="1" x14ac:dyDescent="0.25">
      <c r="A20" s="3">
        <v>8</v>
      </c>
      <c r="B20" s="52" t="s">
        <v>205</v>
      </c>
      <c r="C20" s="56" t="s">
        <v>206</v>
      </c>
      <c r="D20" s="22" t="s">
        <v>200</v>
      </c>
      <c r="E20" s="97">
        <v>45</v>
      </c>
      <c r="F20" s="97">
        <f>E20/4</f>
        <v>11.25</v>
      </c>
      <c r="G20" s="98">
        <f t="shared" si="6"/>
        <v>24.303830283652704</v>
      </c>
      <c r="H20" s="97">
        <v>0</v>
      </c>
      <c r="I20" s="97">
        <f t="shared" si="8"/>
        <v>0</v>
      </c>
      <c r="J20" s="100">
        <f t="shared" si="3"/>
        <v>24.303830283652704</v>
      </c>
      <c r="K20" s="100">
        <v>0</v>
      </c>
      <c r="L20" s="98">
        <f t="shared" si="12"/>
        <v>0</v>
      </c>
      <c r="M20" s="97">
        <v>0</v>
      </c>
      <c r="N20" s="100">
        <f t="shared" si="13"/>
        <v>0</v>
      </c>
      <c r="O20" s="97">
        <f t="shared" si="4"/>
        <v>11.25</v>
      </c>
      <c r="P20" s="100">
        <f t="shared" si="5"/>
        <v>24.303830283652704</v>
      </c>
      <c r="Q20" s="55"/>
    </row>
    <row r="21" spans="1:17" x14ac:dyDescent="0.25">
      <c r="A21" s="7"/>
      <c r="B21" s="29"/>
      <c r="C21" s="29"/>
      <c r="D21" s="29"/>
    </row>
    <row r="22" spans="1:17" ht="15.75" x14ac:dyDescent="0.25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4"/>
    </row>
  </sheetData>
  <sheetProtection algorithmName="SHA-512" hashValue="VI92vJsmiHRj/9JkHtseqm1Dp8UM57KqV3DZ5DC2ddEpaGKtC7YSi7kU7dZYIzWpLMCuOkkKpUTCKtilNDmfIg==" saltValue="7SmI/tbLygzYhmhdU6/94A==" spinCount="100000" sheet="1" objects="1" scenarios="1"/>
  <mergeCells count="12">
    <mergeCell ref="A22:O22"/>
    <mergeCell ref="A10:O10"/>
    <mergeCell ref="E11:I11"/>
    <mergeCell ref="K11:L11"/>
    <mergeCell ref="M11:N11"/>
    <mergeCell ref="A1:O1"/>
    <mergeCell ref="A2:P2"/>
    <mergeCell ref="E3:I3"/>
    <mergeCell ref="K3:L3"/>
    <mergeCell ref="A12:D12"/>
    <mergeCell ref="M3:N3"/>
    <mergeCell ref="A4:D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2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11"/>
  <sheetViews>
    <sheetView workbookViewId="0">
      <selection activeCell="E15" sqref="E15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2.71093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9.42578125" style="27" bestFit="1" customWidth="1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19.7109375" style="11" customWidth="1"/>
  </cols>
  <sheetData>
    <row r="1" spans="1:17" ht="24" customHeight="1" x14ac:dyDescent="0.25">
      <c r="A1" s="173" t="s">
        <v>284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</row>
    <row r="2" spans="1:17" ht="38.25" x14ac:dyDescent="0.25">
      <c r="A2" s="5" t="s">
        <v>51</v>
      </c>
      <c r="B2" s="9" t="s">
        <v>52</v>
      </c>
      <c r="C2" s="39" t="s">
        <v>70</v>
      </c>
      <c r="D2" s="9" t="s">
        <v>53</v>
      </c>
      <c r="E2" s="175" t="s">
        <v>54</v>
      </c>
      <c r="F2" s="175"/>
      <c r="G2" s="175"/>
      <c r="H2" s="175"/>
      <c r="I2" s="175"/>
      <c r="J2" s="12"/>
      <c r="K2" s="175" t="s">
        <v>55</v>
      </c>
      <c r="L2" s="175"/>
      <c r="M2" s="175" t="s">
        <v>56</v>
      </c>
      <c r="N2" s="175"/>
      <c r="O2" s="12" t="s">
        <v>57</v>
      </c>
      <c r="P2" s="14" t="s">
        <v>66</v>
      </c>
      <c r="Q2" s="34"/>
    </row>
    <row r="3" spans="1:17" ht="64.5" x14ac:dyDescent="0.25">
      <c r="A3" s="197" t="s">
        <v>27</v>
      </c>
      <c r="B3" s="197"/>
      <c r="C3" s="197"/>
      <c r="D3" s="197"/>
      <c r="E3" s="16" t="s">
        <v>58</v>
      </c>
      <c r="F3" s="16" t="s">
        <v>59</v>
      </c>
      <c r="G3" s="16" t="s">
        <v>60</v>
      </c>
      <c r="H3" s="16" t="s">
        <v>61</v>
      </c>
      <c r="I3" s="17" t="s">
        <v>62</v>
      </c>
      <c r="J3" s="18" t="s">
        <v>63</v>
      </c>
      <c r="K3" s="16" t="s">
        <v>69</v>
      </c>
      <c r="L3" s="19" t="s">
        <v>64</v>
      </c>
      <c r="M3" s="16" t="s">
        <v>67</v>
      </c>
      <c r="N3" s="16" t="s">
        <v>68</v>
      </c>
      <c r="O3" s="20"/>
      <c r="P3" s="35"/>
    </row>
    <row r="4" spans="1:17" ht="30" customHeight="1" x14ac:dyDescent="0.25">
      <c r="A4" s="40">
        <v>1</v>
      </c>
      <c r="B4" s="43" t="s">
        <v>97</v>
      </c>
      <c r="C4" s="46" t="s">
        <v>28</v>
      </c>
      <c r="D4" s="22" t="s">
        <v>200</v>
      </c>
      <c r="E4" s="97">
        <v>40.704999999999998</v>
      </c>
      <c r="F4" s="97">
        <f t="shared" ref="F4:F10" si="0">E4/4</f>
        <v>10.17625</v>
      </c>
      <c r="G4" s="97">
        <f>F4/$F$8*$G$8</f>
        <v>17.615111649645144</v>
      </c>
      <c r="H4" s="97">
        <v>127.5</v>
      </c>
      <c r="I4" s="97">
        <v>375</v>
      </c>
      <c r="J4" s="97">
        <f>G4+I4</f>
        <v>392.61511164964514</v>
      </c>
      <c r="K4" s="97">
        <v>103.9</v>
      </c>
      <c r="L4" s="97">
        <f>K4/$K$8*$L$8</f>
        <v>122.4032986451993</v>
      </c>
      <c r="M4" s="100">
        <v>50</v>
      </c>
      <c r="N4" s="97">
        <f>M4/$M$8*$N$8</f>
        <v>71.428571428571431</v>
      </c>
      <c r="O4" s="97">
        <f>F4+H4+K4+M4</f>
        <v>291.57625000000002</v>
      </c>
      <c r="P4" s="97">
        <f>J4+L4+N4</f>
        <v>586.44698172341589</v>
      </c>
      <c r="Q4" s="130"/>
    </row>
    <row r="5" spans="1:17" ht="30" customHeight="1" x14ac:dyDescent="0.25">
      <c r="A5" s="41">
        <v>2</v>
      </c>
      <c r="B5" s="44" t="s">
        <v>133</v>
      </c>
      <c r="C5" s="47" t="s">
        <v>132</v>
      </c>
      <c r="D5" s="22" t="s">
        <v>200</v>
      </c>
      <c r="E5" s="97">
        <v>38.125</v>
      </c>
      <c r="F5" s="97">
        <f t="shared" si="0"/>
        <v>9.53125</v>
      </c>
      <c r="G5" s="97">
        <f t="shared" ref="G5:G7" si="1">F5/$F$8*$G$8</f>
        <v>16.498615198199758</v>
      </c>
      <c r="H5" s="97">
        <v>0</v>
      </c>
      <c r="I5" s="97">
        <f t="shared" ref="I5:I6" si="2">H5/$H$4*$I$4</f>
        <v>0</v>
      </c>
      <c r="J5" s="97">
        <f t="shared" ref="J5:J10" si="3">G5+I5</f>
        <v>16.498615198199758</v>
      </c>
      <c r="K5" s="97">
        <v>87.5</v>
      </c>
      <c r="L5" s="97">
        <f t="shared" ref="L5:L7" si="4">K5/$K$8*$L$8</f>
        <v>103.08266247791086</v>
      </c>
      <c r="M5" s="97">
        <v>40</v>
      </c>
      <c r="N5" s="97">
        <f t="shared" ref="N5:N7" si="5">M5/$M$8*$N$8</f>
        <v>57.142857142857139</v>
      </c>
      <c r="O5" s="97">
        <f t="shared" ref="O5:O9" si="6">F5+H5+K5+M5</f>
        <v>137.03125</v>
      </c>
      <c r="P5" s="97">
        <f t="shared" ref="P5:P9" si="7">J5+L5+N5</f>
        <v>176.72413481896774</v>
      </c>
      <c r="Q5" s="130"/>
    </row>
    <row r="6" spans="1:17" ht="30" customHeight="1" x14ac:dyDescent="0.25">
      <c r="A6" s="42">
        <v>3</v>
      </c>
      <c r="B6" s="45" t="s">
        <v>244</v>
      </c>
      <c r="C6" s="48" t="s">
        <v>245</v>
      </c>
      <c r="D6" s="37" t="s">
        <v>200</v>
      </c>
      <c r="E6" s="97">
        <v>27.16</v>
      </c>
      <c r="F6" s="97">
        <f t="shared" si="0"/>
        <v>6.79</v>
      </c>
      <c r="G6" s="97">
        <f t="shared" si="1"/>
        <v>11.753505279556864</v>
      </c>
      <c r="H6" s="97">
        <v>0</v>
      </c>
      <c r="I6" s="97">
        <f t="shared" si="2"/>
        <v>0</v>
      </c>
      <c r="J6" s="97">
        <f t="shared" si="3"/>
        <v>11.753505279556864</v>
      </c>
      <c r="K6" s="97">
        <v>58.9</v>
      </c>
      <c r="L6" s="97">
        <f t="shared" si="4"/>
        <v>69.389357942273705</v>
      </c>
      <c r="M6" s="100">
        <v>0</v>
      </c>
      <c r="N6" s="97">
        <f t="shared" si="5"/>
        <v>0</v>
      </c>
      <c r="O6" s="97">
        <f t="shared" si="6"/>
        <v>65.69</v>
      </c>
      <c r="P6" s="97">
        <f t="shared" si="7"/>
        <v>81.142863221830567</v>
      </c>
      <c r="Q6" s="130"/>
    </row>
    <row r="7" spans="1:17" ht="30" customHeight="1" x14ac:dyDescent="0.25">
      <c r="A7" s="40">
        <v>4</v>
      </c>
      <c r="B7" s="71" t="s">
        <v>29</v>
      </c>
      <c r="C7" s="22" t="s">
        <v>30</v>
      </c>
      <c r="D7" s="37" t="s">
        <v>200</v>
      </c>
      <c r="E7" s="105">
        <v>10</v>
      </c>
      <c r="F7" s="97">
        <f t="shared" si="0"/>
        <v>2.5</v>
      </c>
      <c r="G7" s="97">
        <f t="shared" si="1"/>
        <v>4.327505625757313</v>
      </c>
      <c r="H7" s="105">
        <v>105</v>
      </c>
      <c r="I7" s="97">
        <f>H7/$H$4*$I$4</f>
        <v>308.8235294117647</v>
      </c>
      <c r="J7" s="97">
        <f t="shared" si="3"/>
        <v>313.15103503752204</v>
      </c>
      <c r="K7" s="105">
        <v>64</v>
      </c>
      <c r="L7" s="97">
        <f t="shared" si="4"/>
        <v>75.39760455527194</v>
      </c>
      <c r="M7" s="107">
        <v>0</v>
      </c>
      <c r="N7" s="97">
        <f t="shared" si="5"/>
        <v>0</v>
      </c>
      <c r="O7" s="97">
        <f t="shared" si="6"/>
        <v>171.5</v>
      </c>
      <c r="P7" s="97">
        <f t="shared" si="7"/>
        <v>388.54863959279396</v>
      </c>
      <c r="Q7" s="133"/>
    </row>
    <row r="8" spans="1:17" ht="30" customHeight="1" x14ac:dyDescent="0.25">
      <c r="A8" s="40">
        <v>5</v>
      </c>
      <c r="B8" s="71" t="s">
        <v>157</v>
      </c>
      <c r="C8" s="22" t="s">
        <v>156</v>
      </c>
      <c r="D8" s="37" t="s">
        <v>200</v>
      </c>
      <c r="E8" s="97">
        <v>288.85000000000002</v>
      </c>
      <c r="F8" s="97">
        <f t="shared" si="0"/>
        <v>72.212500000000006</v>
      </c>
      <c r="G8" s="97">
        <v>125</v>
      </c>
      <c r="H8" s="97">
        <v>0</v>
      </c>
      <c r="I8" s="97">
        <f t="shared" ref="I8:I10" si="8">H8/$H$4*$I$4</f>
        <v>0</v>
      </c>
      <c r="J8" s="97">
        <f t="shared" si="3"/>
        <v>125</v>
      </c>
      <c r="K8" s="100">
        <v>254.65</v>
      </c>
      <c r="L8" s="100">
        <v>300</v>
      </c>
      <c r="M8" s="97">
        <v>140</v>
      </c>
      <c r="N8" s="100">
        <v>200</v>
      </c>
      <c r="O8" s="97">
        <f t="shared" si="6"/>
        <v>466.86250000000001</v>
      </c>
      <c r="P8" s="97">
        <f t="shared" si="7"/>
        <v>625</v>
      </c>
      <c r="Q8" s="130"/>
    </row>
    <row r="9" spans="1:17" ht="30" customHeight="1" x14ac:dyDescent="0.25">
      <c r="A9" s="40">
        <v>6</v>
      </c>
      <c r="B9" s="71" t="s">
        <v>198</v>
      </c>
      <c r="C9" s="22" t="s">
        <v>199</v>
      </c>
      <c r="D9" s="37" t="s">
        <v>200</v>
      </c>
      <c r="E9" s="98">
        <v>224.97499999999999</v>
      </c>
      <c r="F9" s="97">
        <f t="shared" si="0"/>
        <v>56.243749999999999</v>
      </c>
      <c r="G9" s="97">
        <f t="shared" ref="G9:G10" si="9">F9/$F$8*$G$8</f>
        <v>97.358057815475149</v>
      </c>
      <c r="H9" s="98">
        <v>7.5</v>
      </c>
      <c r="I9" s="97">
        <f t="shared" si="8"/>
        <v>22.058823529411764</v>
      </c>
      <c r="J9" s="97">
        <f t="shared" si="3"/>
        <v>119.41688134488692</v>
      </c>
      <c r="K9" s="98">
        <v>25</v>
      </c>
      <c r="L9" s="97">
        <f t="shared" ref="L9:L10" si="10">K9/$K$8*$L$8</f>
        <v>29.4521892794031</v>
      </c>
      <c r="M9" s="98">
        <v>60</v>
      </c>
      <c r="N9" s="97">
        <f t="shared" ref="N9:N10" si="11">M9/$M$8*$N$8</f>
        <v>85.714285714285708</v>
      </c>
      <c r="O9" s="97">
        <f t="shared" si="6"/>
        <v>148.74375000000001</v>
      </c>
      <c r="P9" s="97">
        <f t="shared" si="7"/>
        <v>234.58335633857575</v>
      </c>
      <c r="Q9" s="130"/>
    </row>
    <row r="10" spans="1:17" ht="30" customHeight="1" x14ac:dyDescent="0.25">
      <c r="A10" s="40">
        <v>7</v>
      </c>
      <c r="B10" s="71" t="s">
        <v>99</v>
      </c>
      <c r="C10" s="22" t="s">
        <v>98</v>
      </c>
      <c r="D10" s="22" t="s">
        <v>200</v>
      </c>
      <c r="E10" s="97">
        <v>32.5</v>
      </c>
      <c r="F10" s="97">
        <f t="shared" si="0"/>
        <v>8.125</v>
      </c>
      <c r="G10" s="97">
        <f t="shared" si="9"/>
        <v>14.064393283711267</v>
      </c>
      <c r="H10" s="97">
        <v>0</v>
      </c>
      <c r="I10" s="97">
        <f t="shared" si="8"/>
        <v>0</v>
      </c>
      <c r="J10" s="97">
        <f t="shared" si="3"/>
        <v>14.064393283711267</v>
      </c>
      <c r="K10" s="100">
        <v>42.3</v>
      </c>
      <c r="L10" s="97">
        <f t="shared" si="10"/>
        <v>49.833104260750041</v>
      </c>
      <c r="M10" s="97">
        <v>0</v>
      </c>
      <c r="N10" s="97">
        <f t="shared" si="11"/>
        <v>0</v>
      </c>
      <c r="O10" s="97">
        <f>F10+H10+K10+M10</f>
        <v>50.424999999999997</v>
      </c>
      <c r="P10" s="97">
        <f>J10+L10+N10</f>
        <v>63.897497544461309</v>
      </c>
      <c r="Q10" s="130"/>
    </row>
    <row r="11" spans="1:17" ht="15.75" x14ac:dyDescent="0.25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8"/>
    </row>
  </sheetData>
  <sheetProtection algorithmName="SHA-512" hashValue="CYugRDKUTrUYO5s/jIYKZDQ+/SRC9YjyO780YBlSTYNC5B8dRmKPvJqneQu30WHNDw8BPURrLAJA7hQxrXzRIw==" saltValue="cME2xbJJbJ3hp7eVj3tMMQ==" spinCount="100000" sheet="1" objects="1" scenarios="1"/>
  <mergeCells count="6">
    <mergeCell ref="A3:D3"/>
    <mergeCell ref="A11:P11"/>
    <mergeCell ref="A1:O1"/>
    <mergeCell ref="E2:I2"/>
    <mergeCell ref="K2:L2"/>
    <mergeCell ref="M2:N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Q62"/>
  <sheetViews>
    <sheetView workbookViewId="0">
      <selection activeCell="Q13" sqref="Q13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17.28515625" style="11" customWidth="1"/>
    <col min="4" max="4" width="17.855468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9.140625" style="27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20.85546875" style="11" customWidth="1"/>
  </cols>
  <sheetData>
    <row r="1" spans="1:17" ht="15.75" x14ac:dyDescent="0.25">
      <c r="A1" s="173" t="s">
        <v>285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</row>
    <row r="2" spans="1:17" ht="45" x14ac:dyDescent="0.25">
      <c r="A2" s="2" t="s">
        <v>51</v>
      </c>
      <c r="B2" s="9" t="s">
        <v>52</v>
      </c>
      <c r="C2" s="39" t="s">
        <v>70</v>
      </c>
      <c r="D2" s="9" t="s">
        <v>53</v>
      </c>
      <c r="E2" s="175" t="s">
        <v>54</v>
      </c>
      <c r="F2" s="175"/>
      <c r="G2" s="175"/>
      <c r="H2" s="175"/>
      <c r="I2" s="175"/>
      <c r="J2" s="12"/>
      <c r="K2" s="175" t="s">
        <v>55</v>
      </c>
      <c r="L2" s="175"/>
      <c r="M2" s="175" t="s">
        <v>56</v>
      </c>
      <c r="N2" s="175"/>
      <c r="O2" s="12" t="s">
        <v>57</v>
      </c>
      <c r="P2" s="15" t="str">
        <f>$P$7</f>
        <v>ΑΘΡΟΙΣΜΑ ΜΕΤΑ ΤΗΝ ΑΝΑΓΩΓΗ</v>
      </c>
      <c r="Q2" s="34"/>
    </row>
    <row r="3" spans="1:17" ht="64.5" x14ac:dyDescent="0.25">
      <c r="A3" s="197" t="s">
        <v>31</v>
      </c>
      <c r="B3" s="197"/>
      <c r="C3" s="197"/>
      <c r="D3" s="197"/>
      <c r="E3" s="16" t="s">
        <v>58</v>
      </c>
      <c r="F3" s="16" t="s">
        <v>59</v>
      </c>
      <c r="G3" s="16" t="s">
        <v>60</v>
      </c>
      <c r="H3" s="16" t="s">
        <v>61</v>
      </c>
      <c r="I3" s="17" t="s">
        <v>62</v>
      </c>
      <c r="J3" s="18" t="s">
        <v>63</v>
      </c>
      <c r="K3" s="16" t="s">
        <v>69</v>
      </c>
      <c r="L3" s="19" t="s">
        <v>64</v>
      </c>
      <c r="M3" s="16" t="s">
        <v>67</v>
      </c>
      <c r="N3" s="16" t="s">
        <v>68</v>
      </c>
      <c r="O3" s="20"/>
      <c r="P3" s="35"/>
    </row>
    <row r="4" spans="1:17" x14ac:dyDescent="0.25">
      <c r="A4" s="40"/>
      <c r="B4" s="69"/>
      <c r="C4" s="69"/>
      <c r="D4" s="22"/>
      <c r="E4" s="20"/>
      <c r="F4" s="20"/>
      <c r="G4" s="20"/>
      <c r="H4" s="20"/>
      <c r="I4" s="23"/>
      <c r="J4" s="23"/>
      <c r="K4" s="20"/>
      <c r="L4" s="24"/>
      <c r="M4" s="20"/>
      <c r="N4" s="23"/>
      <c r="O4" s="23"/>
      <c r="P4" s="23"/>
      <c r="Q4" s="130"/>
    </row>
    <row r="5" spans="1:17" ht="42" customHeight="1" x14ac:dyDescent="0.25">
      <c r="A5" s="174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</row>
    <row r="6" spans="1:17" ht="38.25" x14ac:dyDescent="0.25">
      <c r="A6" s="2" t="s">
        <v>51</v>
      </c>
      <c r="B6" s="9" t="s">
        <v>52</v>
      </c>
      <c r="C6" s="39" t="s">
        <v>70</v>
      </c>
      <c r="D6" s="9" t="s">
        <v>53</v>
      </c>
      <c r="E6" s="185" t="s">
        <v>54</v>
      </c>
      <c r="F6" s="185"/>
      <c r="G6" s="185"/>
      <c r="H6" s="185"/>
      <c r="I6" s="185"/>
      <c r="J6" s="10"/>
      <c r="K6" s="185" t="s">
        <v>55</v>
      </c>
      <c r="L6" s="185"/>
      <c r="M6" s="185" t="s">
        <v>56</v>
      </c>
      <c r="N6" s="185"/>
      <c r="O6" s="10"/>
      <c r="P6" s="49"/>
    </row>
    <row r="7" spans="1:17" ht="64.5" x14ac:dyDescent="0.25">
      <c r="A7" s="197" t="s">
        <v>298</v>
      </c>
      <c r="B7" s="197"/>
      <c r="C7" s="197"/>
      <c r="D7" s="197"/>
      <c r="E7" s="16" t="s">
        <v>58</v>
      </c>
      <c r="F7" s="16" t="s">
        <v>59</v>
      </c>
      <c r="G7" s="16" t="s">
        <v>60</v>
      </c>
      <c r="H7" s="16" t="s">
        <v>61</v>
      </c>
      <c r="I7" s="17" t="s">
        <v>62</v>
      </c>
      <c r="J7" s="18" t="s">
        <v>63</v>
      </c>
      <c r="K7" s="16" t="s">
        <v>58</v>
      </c>
      <c r="L7" s="19" t="s">
        <v>64</v>
      </c>
      <c r="M7" s="16" t="s">
        <v>65</v>
      </c>
      <c r="N7" s="16" t="s">
        <v>68</v>
      </c>
      <c r="O7" s="14" t="s">
        <v>57</v>
      </c>
      <c r="P7" s="15" t="s">
        <v>66</v>
      </c>
    </row>
    <row r="8" spans="1:17" ht="26.25" x14ac:dyDescent="0.25">
      <c r="A8" s="4">
        <v>1</v>
      </c>
      <c r="B8" s="33" t="s">
        <v>254</v>
      </c>
      <c r="C8" s="21" t="s">
        <v>255</v>
      </c>
      <c r="D8" s="22" t="s">
        <v>209</v>
      </c>
      <c r="E8" s="97">
        <v>283.375</v>
      </c>
      <c r="F8" s="97">
        <f>E8/4</f>
        <v>70.84375</v>
      </c>
      <c r="G8" s="97">
        <f>F8*$G$9/$F$9</f>
        <v>87.461419753086417</v>
      </c>
      <c r="H8" s="97">
        <v>30</v>
      </c>
      <c r="I8" s="97">
        <f>H8*$I$9/$H$9</f>
        <v>187.5</v>
      </c>
      <c r="J8" s="97">
        <f>G8+I8</f>
        <v>274.96141975308643</v>
      </c>
      <c r="K8" s="97">
        <v>61.55</v>
      </c>
      <c r="L8" s="97">
        <v>300</v>
      </c>
      <c r="M8" s="97">
        <v>110</v>
      </c>
      <c r="N8" s="97">
        <v>200</v>
      </c>
      <c r="O8" s="97">
        <f>F8+H8+K8+M8</f>
        <v>272.39375000000001</v>
      </c>
      <c r="P8" s="97">
        <f>J8+L8+N8</f>
        <v>774.96141975308637</v>
      </c>
      <c r="Q8" s="130"/>
    </row>
    <row r="9" spans="1:17" ht="26.25" x14ac:dyDescent="0.25">
      <c r="A9" s="8">
        <v>2</v>
      </c>
      <c r="B9" s="33" t="s">
        <v>220</v>
      </c>
      <c r="C9" s="21" t="s">
        <v>221</v>
      </c>
      <c r="D9" s="22" t="s">
        <v>209</v>
      </c>
      <c r="E9" s="98">
        <v>405</v>
      </c>
      <c r="F9" s="97">
        <f>E9/4</f>
        <v>101.25</v>
      </c>
      <c r="G9" s="98">
        <v>125</v>
      </c>
      <c r="H9" s="101">
        <v>60</v>
      </c>
      <c r="I9" s="101">
        <v>375</v>
      </c>
      <c r="J9" s="97">
        <f>G9+I9</f>
        <v>500</v>
      </c>
      <c r="K9" s="101">
        <v>38.9</v>
      </c>
      <c r="L9" s="101">
        <f>K9*L8/K8</f>
        <v>189.60194963444354</v>
      </c>
      <c r="M9" s="101">
        <v>0</v>
      </c>
      <c r="N9" s="98">
        <v>0</v>
      </c>
      <c r="O9" s="97">
        <f>F9+H9+K9+M9</f>
        <v>200.15</v>
      </c>
      <c r="P9" s="97">
        <f>J9+L9+N9</f>
        <v>689.6019496344436</v>
      </c>
      <c r="Q9" s="130"/>
    </row>
    <row r="10" spans="1:17" x14ac:dyDescent="0.25">
      <c r="A10" s="6"/>
      <c r="B10" s="26"/>
      <c r="C10" s="26"/>
    </row>
    <row r="11" spans="1:17" x14ac:dyDescent="0.25">
      <c r="A11" s="6"/>
      <c r="B11" s="26"/>
      <c r="C11" s="26"/>
    </row>
    <row r="12" spans="1:17" ht="15.75" x14ac:dyDescent="0.25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</row>
    <row r="13" spans="1:17" ht="38.25" x14ac:dyDescent="0.25">
      <c r="A13" s="50" t="s">
        <v>71</v>
      </c>
      <c r="B13" s="14" t="s">
        <v>52</v>
      </c>
      <c r="C13" s="51" t="s">
        <v>70</v>
      </c>
      <c r="D13" s="9" t="s">
        <v>53</v>
      </c>
      <c r="E13" s="185" t="s">
        <v>54</v>
      </c>
      <c r="F13" s="185"/>
      <c r="G13" s="185"/>
      <c r="H13" s="185"/>
      <c r="I13" s="185"/>
      <c r="J13" s="14"/>
      <c r="K13" s="185" t="s">
        <v>55</v>
      </c>
      <c r="L13" s="185"/>
      <c r="M13" s="185" t="s">
        <v>56</v>
      </c>
      <c r="N13" s="185"/>
      <c r="O13" s="14"/>
      <c r="P13" s="28"/>
    </row>
    <row r="14" spans="1:17" ht="90.75" customHeight="1" x14ac:dyDescent="0.25">
      <c r="A14" s="197" t="s">
        <v>32</v>
      </c>
      <c r="B14" s="197"/>
      <c r="C14" s="197"/>
      <c r="D14" s="197"/>
      <c r="E14" s="16" t="s">
        <v>58</v>
      </c>
      <c r="F14" s="16" t="s">
        <v>59</v>
      </c>
      <c r="G14" s="16" t="s">
        <v>60</v>
      </c>
      <c r="H14" s="16" t="s">
        <v>61</v>
      </c>
      <c r="I14" s="17" t="s">
        <v>62</v>
      </c>
      <c r="J14" s="18" t="s">
        <v>63</v>
      </c>
      <c r="K14" s="16" t="s">
        <v>58</v>
      </c>
      <c r="L14" s="19" t="s">
        <v>64</v>
      </c>
      <c r="M14" s="16" t="s">
        <v>65</v>
      </c>
      <c r="N14" s="16" t="s">
        <v>68</v>
      </c>
      <c r="O14" s="14" t="s">
        <v>57</v>
      </c>
      <c r="P14" s="14" t="s">
        <v>66</v>
      </c>
    </row>
    <row r="15" spans="1:17" ht="26.25" x14ac:dyDescent="0.25">
      <c r="A15" s="3">
        <v>1</v>
      </c>
      <c r="B15" s="53" t="s">
        <v>33</v>
      </c>
      <c r="C15" s="21" t="s">
        <v>34</v>
      </c>
      <c r="D15" s="22" t="s">
        <v>209</v>
      </c>
      <c r="E15" s="97">
        <v>138.1</v>
      </c>
      <c r="F15" s="97">
        <f>E15/4</f>
        <v>34.524999999999999</v>
      </c>
      <c r="G15" s="97">
        <f>F15*$G$50/$F$50</f>
        <v>42.623456790123456</v>
      </c>
      <c r="H15" s="97">
        <v>0</v>
      </c>
      <c r="I15" s="97">
        <f>H15*$I$44/$H$44</f>
        <v>0</v>
      </c>
      <c r="J15" s="97">
        <f>G15+I15</f>
        <v>42.623456790123456</v>
      </c>
      <c r="K15" s="97">
        <v>100.15</v>
      </c>
      <c r="L15" s="97">
        <f>K15*$L$22/$K$22</f>
        <v>88.60218224712473</v>
      </c>
      <c r="M15" s="100">
        <v>110</v>
      </c>
      <c r="N15" s="97">
        <f>M15*$N$31/$M$31</f>
        <v>110</v>
      </c>
      <c r="O15" s="97">
        <f>F15+H15+K15+M15</f>
        <v>244.67500000000001</v>
      </c>
      <c r="P15" s="23">
        <f>J15+L15+N15</f>
        <v>241.22563903724819</v>
      </c>
      <c r="Q15" s="55"/>
    </row>
    <row r="16" spans="1:17" ht="26.25" x14ac:dyDescent="0.25">
      <c r="A16" s="3">
        <v>2</v>
      </c>
      <c r="B16" s="52" t="s">
        <v>254</v>
      </c>
      <c r="C16" s="21" t="s">
        <v>255</v>
      </c>
      <c r="D16" s="22" t="s">
        <v>209</v>
      </c>
      <c r="E16" s="99">
        <v>283.375</v>
      </c>
      <c r="F16" s="99">
        <f t="shared" ref="F16:F50" si="0">E16/4</f>
        <v>70.84375</v>
      </c>
      <c r="G16" s="97">
        <f t="shared" ref="G16:G49" si="1">F16*$G$50/$F$50</f>
        <v>87.461419753086417</v>
      </c>
      <c r="H16" s="100">
        <v>30</v>
      </c>
      <c r="I16" s="100">
        <f>H16*$I$44/$H$44</f>
        <v>70.159027128157163</v>
      </c>
      <c r="J16" s="97">
        <f t="shared" ref="J16:J50" si="2">G16+I16</f>
        <v>157.62044688124359</v>
      </c>
      <c r="K16" s="97">
        <v>61.55</v>
      </c>
      <c r="L16" s="97">
        <f t="shared" ref="L16:L21" si="3">K16*$L$22/$K$22</f>
        <v>54.452963727514003</v>
      </c>
      <c r="M16" s="100">
        <v>110</v>
      </c>
      <c r="N16" s="97">
        <f t="shared" ref="N16:N30" si="4">M16*$N$31/$M$31</f>
        <v>110</v>
      </c>
      <c r="O16" s="97">
        <f t="shared" ref="O16:O50" si="5">F16+H16+K16+M16</f>
        <v>272.39375000000001</v>
      </c>
      <c r="P16" s="23">
        <f t="shared" ref="P16:P50" si="6">J16+L16+N16</f>
        <v>322.07341060875763</v>
      </c>
      <c r="Q16" s="55"/>
    </row>
    <row r="17" spans="1:17" ht="26.25" x14ac:dyDescent="0.25">
      <c r="A17" s="3">
        <v>3</v>
      </c>
      <c r="B17" s="52" t="s">
        <v>189</v>
      </c>
      <c r="C17" s="21" t="s">
        <v>188</v>
      </c>
      <c r="D17" s="22" t="s">
        <v>209</v>
      </c>
      <c r="E17" s="97">
        <v>10</v>
      </c>
      <c r="F17" s="97">
        <f t="shared" si="0"/>
        <v>2.5</v>
      </c>
      <c r="G17" s="97">
        <f t="shared" si="1"/>
        <v>3.0864197530864197</v>
      </c>
      <c r="H17" s="100">
        <v>142.35</v>
      </c>
      <c r="I17" s="100">
        <f t="shared" ref="I17:I43" si="7">H17*$I$44/$H$44</f>
        <v>332.9045837231057</v>
      </c>
      <c r="J17" s="97">
        <f t="shared" si="2"/>
        <v>335.99100347619213</v>
      </c>
      <c r="K17" s="97">
        <v>44.95</v>
      </c>
      <c r="L17" s="97">
        <f t="shared" si="3"/>
        <v>39.767030374520786</v>
      </c>
      <c r="M17" s="100">
        <v>20</v>
      </c>
      <c r="N17" s="97">
        <f t="shared" si="4"/>
        <v>20</v>
      </c>
      <c r="O17" s="97">
        <f t="shared" si="5"/>
        <v>209.8</v>
      </c>
      <c r="P17" s="23">
        <f t="shared" si="6"/>
        <v>395.75803385071293</v>
      </c>
      <c r="Q17" s="55"/>
    </row>
    <row r="18" spans="1:17" ht="26.25" x14ac:dyDescent="0.25">
      <c r="A18" s="3">
        <v>4</v>
      </c>
      <c r="B18" s="52" t="s">
        <v>115</v>
      </c>
      <c r="C18" s="21" t="s">
        <v>114</v>
      </c>
      <c r="D18" s="22" t="s">
        <v>209</v>
      </c>
      <c r="E18" s="97">
        <v>10</v>
      </c>
      <c r="F18" s="97">
        <f t="shared" si="0"/>
        <v>2.5</v>
      </c>
      <c r="G18" s="97">
        <f t="shared" si="1"/>
        <v>3.0864197530864197</v>
      </c>
      <c r="H18" s="100">
        <v>129.30000000000001</v>
      </c>
      <c r="I18" s="100">
        <f t="shared" si="7"/>
        <v>302.38540692235739</v>
      </c>
      <c r="J18" s="97">
        <f t="shared" si="2"/>
        <v>305.47182667544382</v>
      </c>
      <c r="K18" s="97">
        <v>32.35</v>
      </c>
      <c r="L18" s="97">
        <f t="shared" si="3"/>
        <v>28.619876142730757</v>
      </c>
      <c r="M18" s="100">
        <v>30</v>
      </c>
      <c r="N18" s="97">
        <f t="shared" si="4"/>
        <v>30</v>
      </c>
      <c r="O18" s="97">
        <f t="shared" si="5"/>
        <v>194.15</v>
      </c>
      <c r="P18" s="23">
        <f t="shared" si="6"/>
        <v>364.09170281817455</v>
      </c>
      <c r="Q18" s="132"/>
    </row>
    <row r="19" spans="1:17" ht="26.25" x14ac:dyDescent="0.25">
      <c r="A19" s="3">
        <v>5</v>
      </c>
      <c r="B19" s="52" t="s">
        <v>113</v>
      </c>
      <c r="C19" s="21" t="s">
        <v>112</v>
      </c>
      <c r="D19" s="22" t="s">
        <v>209</v>
      </c>
      <c r="E19" s="97">
        <v>19.405000000000001</v>
      </c>
      <c r="F19" s="97">
        <f t="shared" si="0"/>
        <v>4.8512500000000003</v>
      </c>
      <c r="G19" s="97">
        <f t="shared" si="1"/>
        <v>5.9891975308641978</v>
      </c>
      <c r="H19" s="97">
        <v>0</v>
      </c>
      <c r="I19" s="100">
        <f t="shared" si="7"/>
        <v>0</v>
      </c>
      <c r="J19" s="97">
        <f t="shared" si="2"/>
        <v>5.9891975308641978</v>
      </c>
      <c r="K19" s="97">
        <v>0.65</v>
      </c>
      <c r="L19" s="97">
        <f t="shared" si="3"/>
        <v>0.57505160719551751</v>
      </c>
      <c r="M19" s="97">
        <v>0</v>
      </c>
      <c r="N19" s="97">
        <f t="shared" si="4"/>
        <v>0</v>
      </c>
      <c r="O19" s="97">
        <f t="shared" si="5"/>
        <v>5.5012500000000006</v>
      </c>
      <c r="P19" s="23">
        <f t="shared" si="6"/>
        <v>6.564249138059715</v>
      </c>
      <c r="Q19" s="55"/>
    </row>
    <row r="20" spans="1:17" ht="26.25" x14ac:dyDescent="0.25">
      <c r="A20" s="3">
        <v>6</v>
      </c>
      <c r="B20" s="52" t="s">
        <v>212</v>
      </c>
      <c r="C20" s="21" t="s">
        <v>213</v>
      </c>
      <c r="D20" s="22" t="s">
        <v>209</v>
      </c>
      <c r="E20" s="97">
        <v>10</v>
      </c>
      <c r="F20" s="97">
        <f t="shared" si="0"/>
        <v>2.5</v>
      </c>
      <c r="G20" s="97">
        <f t="shared" si="1"/>
        <v>3.0864197530864197</v>
      </c>
      <c r="H20" s="97">
        <v>75</v>
      </c>
      <c r="I20" s="100">
        <f t="shared" si="7"/>
        <v>175.39756782039291</v>
      </c>
      <c r="J20" s="97">
        <f t="shared" si="2"/>
        <v>178.48398757347934</v>
      </c>
      <c r="K20" s="97">
        <v>0</v>
      </c>
      <c r="L20" s="97">
        <f t="shared" si="3"/>
        <v>0</v>
      </c>
      <c r="M20" s="97">
        <v>30</v>
      </c>
      <c r="N20" s="97">
        <f t="shared" si="4"/>
        <v>30</v>
      </c>
      <c r="O20" s="97">
        <f t="shared" si="5"/>
        <v>107.5</v>
      </c>
      <c r="P20" s="23">
        <f t="shared" si="6"/>
        <v>208.48398757347934</v>
      </c>
      <c r="Q20" s="55"/>
    </row>
    <row r="21" spans="1:17" ht="26.25" x14ac:dyDescent="0.25">
      <c r="A21" s="3">
        <v>7</v>
      </c>
      <c r="B21" s="52" t="s">
        <v>20</v>
      </c>
      <c r="C21" s="21" t="s">
        <v>21</v>
      </c>
      <c r="D21" s="22" t="s">
        <v>209</v>
      </c>
      <c r="E21" s="97">
        <v>266.05</v>
      </c>
      <c r="F21" s="97">
        <f t="shared" si="0"/>
        <v>66.512500000000003</v>
      </c>
      <c r="G21" s="97">
        <f t="shared" si="1"/>
        <v>82.114197530864203</v>
      </c>
      <c r="H21" s="97">
        <v>0</v>
      </c>
      <c r="I21" s="100">
        <f t="shared" si="7"/>
        <v>0</v>
      </c>
      <c r="J21" s="97">
        <f t="shared" si="2"/>
        <v>82.114197530864203</v>
      </c>
      <c r="K21" s="97">
        <v>112.95</v>
      </c>
      <c r="L21" s="97">
        <f t="shared" si="3"/>
        <v>99.926275434974926</v>
      </c>
      <c r="M21" s="97">
        <v>60</v>
      </c>
      <c r="N21" s="97">
        <f t="shared" si="4"/>
        <v>60</v>
      </c>
      <c r="O21" s="97">
        <f t="shared" si="5"/>
        <v>239.46250000000001</v>
      </c>
      <c r="P21" s="23">
        <f t="shared" si="6"/>
        <v>242.04047296583911</v>
      </c>
      <c r="Q21" s="55"/>
    </row>
    <row r="22" spans="1:17" ht="26.25" x14ac:dyDescent="0.25">
      <c r="A22" s="3">
        <v>8</v>
      </c>
      <c r="B22" s="52" t="s">
        <v>183</v>
      </c>
      <c r="C22" s="21" t="s">
        <v>182</v>
      </c>
      <c r="D22" s="22" t="s">
        <v>209</v>
      </c>
      <c r="E22" s="97">
        <v>152.5</v>
      </c>
      <c r="F22" s="97">
        <f t="shared" si="0"/>
        <v>38.125</v>
      </c>
      <c r="G22" s="97">
        <f t="shared" si="1"/>
        <v>47.067901234567898</v>
      </c>
      <c r="H22" s="97">
        <v>66</v>
      </c>
      <c r="I22" s="100">
        <f t="shared" si="7"/>
        <v>154.34985968194576</v>
      </c>
      <c r="J22" s="97">
        <f t="shared" si="2"/>
        <v>201.41776091651366</v>
      </c>
      <c r="K22" s="97">
        <v>339.1</v>
      </c>
      <c r="L22" s="97">
        <v>300</v>
      </c>
      <c r="M22" s="97">
        <v>50</v>
      </c>
      <c r="N22" s="97">
        <f t="shared" si="4"/>
        <v>50</v>
      </c>
      <c r="O22" s="97">
        <f t="shared" si="5"/>
        <v>493.22500000000002</v>
      </c>
      <c r="P22" s="23">
        <f t="shared" si="6"/>
        <v>551.41776091651366</v>
      </c>
      <c r="Q22" s="132"/>
    </row>
    <row r="23" spans="1:17" ht="26.25" x14ac:dyDescent="0.25">
      <c r="A23" s="3">
        <v>9</v>
      </c>
      <c r="B23" s="52" t="s">
        <v>125</v>
      </c>
      <c r="C23" s="21" t="s">
        <v>124</v>
      </c>
      <c r="D23" s="22" t="s">
        <v>209</v>
      </c>
      <c r="E23" s="97">
        <v>58.674999999999997</v>
      </c>
      <c r="F23" s="97">
        <f t="shared" si="0"/>
        <v>14.668749999999999</v>
      </c>
      <c r="G23" s="97">
        <f t="shared" si="1"/>
        <v>18.109567901234566</v>
      </c>
      <c r="H23" s="97">
        <v>32.549999999999997</v>
      </c>
      <c r="I23" s="100">
        <f t="shared" si="7"/>
        <v>76.122544434050511</v>
      </c>
      <c r="J23" s="97">
        <f t="shared" si="2"/>
        <v>94.23211233528508</v>
      </c>
      <c r="K23" s="97">
        <v>73.2</v>
      </c>
      <c r="L23" s="97">
        <f t="shared" ref="L23:L50" si="8">K23*$L$22/$K$22</f>
        <v>64.759657918018277</v>
      </c>
      <c r="M23" s="97">
        <v>0</v>
      </c>
      <c r="N23" s="97">
        <f t="shared" si="4"/>
        <v>0</v>
      </c>
      <c r="O23" s="97">
        <f t="shared" si="5"/>
        <v>120.41875</v>
      </c>
      <c r="P23" s="23">
        <f t="shared" si="6"/>
        <v>158.99177025330334</v>
      </c>
      <c r="Q23" s="55"/>
    </row>
    <row r="24" spans="1:17" ht="26.25" x14ac:dyDescent="0.25">
      <c r="A24" s="3">
        <v>10</v>
      </c>
      <c r="B24" s="52" t="s">
        <v>191</v>
      </c>
      <c r="C24" s="21" t="s">
        <v>190</v>
      </c>
      <c r="D24" s="22" t="s">
        <v>209</v>
      </c>
      <c r="E24" s="97">
        <v>78.58</v>
      </c>
      <c r="F24" s="97">
        <f t="shared" si="0"/>
        <v>19.645</v>
      </c>
      <c r="G24" s="97">
        <f t="shared" si="1"/>
        <v>24.253086419753085</v>
      </c>
      <c r="H24" s="97">
        <v>64.5</v>
      </c>
      <c r="I24" s="100">
        <f t="shared" si="7"/>
        <v>150.8419083255379</v>
      </c>
      <c r="J24" s="97">
        <f t="shared" si="2"/>
        <v>175.09499474529099</v>
      </c>
      <c r="K24" s="97">
        <v>191.4</v>
      </c>
      <c r="L24" s="97">
        <f t="shared" si="8"/>
        <v>169.33058094957238</v>
      </c>
      <c r="M24" s="97">
        <v>0</v>
      </c>
      <c r="N24" s="97">
        <f t="shared" si="4"/>
        <v>0</v>
      </c>
      <c r="O24" s="97">
        <f t="shared" si="5"/>
        <v>275.54500000000002</v>
      </c>
      <c r="P24" s="23">
        <f t="shared" si="6"/>
        <v>344.42557569486337</v>
      </c>
      <c r="Q24" s="55"/>
    </row>
    <row r="25" spans="1:17" ht="26.25" x14ac:dyDescent="0.25">
      <c r="A25" s="3">
        <v>11</v>
      </c>
      <c r="B25" s="52" t="s">
        <v>35</v>
      </c>
      <c r="C25" s="21" t="s">
        <v>242</v>
      </c>
      <c r="D25" s="22" t="s">
        <v>209</v>
      </c>
      <c r="E25" s="97">
        <v>178.75</v>
      </c>
      <c r="F25" s="97">
        <f t="shared" si="0"/>
        <v>44.6875</v>
      </c>
      <c r="G25" s="97">
        <f t="shared" si="1"/>
        <v>55.169753086419753</v>
      </c>
      <c r="H25" s="97">
        <v>32.1</v>
      </c>
      <c r="I25" s="100">
        <f t="shared" si="7"/>
        <v>75.070159027128156</v>
      </c>
      <c r="J25" s="97">
        <f t="shared" si="2"/>
        <v>130.23991211354792</v>
      </c>
      <c r="K25" s="97">
        <v>80.7</v>
      </c>
      <c r="L25" s="97">
        <f t="shared" si="8"/>
        <v>71.394868770274257</v>
      </c>
      <c r="M25" s="97">
        <v>50</v>
      </c>
      <c r="N25" s="97">
        <f t="shared" si="4"/>
        <v>50</v>
      </c>
      <c r="O25" s="97">
        <f t="shared" si="5"/>
        <v>207.48750000000001</v>
      </c>
      <c r="P25" s="23">
        <f t="shared" si="6"/>
        <v>251.63478088382217</v>
      </c>
      <c r="Q25" s="55"/>
    </row>
    <row r="26" spans="1:17" ht="26.25" x14ac:dyDescent="0.25">
      <c r="A26" s="3">
        <v>12</v>
      </c>
      <c r="B26" s="52" t="s">
        <v>181</v>
      </c>
      <c r="C26" s="21" t="s">
        <v>180</v>
      </c>
      <c r="D26" s="22" t="s">
        <v>209</v>
      </c>
      <c r="E26" s="97">
        <v>120.1</v>
      </c>
      <c r="F26" s="97">
        <f t="shared" si="0"/>
        <v>30.024999999999999</v>
      </c>
      <c r="G26" s="97">
        <f t="shared" si="1"/>
        <v>37.067901234567898</v>
      </c>
      <c r="H26" s="97">
        <v>75</v>
      </c>
      <c r="I26" s="100">
        <f t="shared" si="7"/>
        <v>175.39756782039291</v>
      </c>
      <c r="J26" s="97">
        <f t="shared" si="2"/>
        <v>212.46546905496081</v>
      </c>
      <c r="K26" s="97">
        <v>136.05000000000001</v>
      </c>
      <c r="L26" s="97">
        <f t="shared" si="8"/>
        <v>120.36272485992332</v>
      </c>
      <c r="M26" s="97">
        <v>140</v>
      </c>
      <c r="N26" s="97">
        <f t="shared" si="4"/>
        <v>140</v>
      </c>
      <c r="O26" s="97">
        <f t="shared" si="5"/>
        <v>381.07500000000005</v>
      </c>
      <c r="P26" s="23">
        <f t="shared" si="6"/>
        <v>472.82819391488414</v>
      </c>
      <c r="Q26" s="55"/>
    </row>
    <row r="27" spans="1:17" ht="26.25" x14ac:dyDescent="0.25">
      <c r="A27" s="3">
        <v>13</v>
      </c>
      <c r="B27" s="52" t="s">
        <v>149</v>
      </c>
      <c r="C27" s="21" t="s">
        <v>148</v>
      </c>
      <c r="D27" s="22" t="s">
        <v>209</v>
      </c>
      <c r="E27" s="97">
        <v>10</v>
      </c>
      <c r="F27" s="97">
        <f t="shared" si="0"/>
        <v>2.5</v>
      </c>
      <c r="G27" s="97">
        <f t="shared" si="1"/>
        <v>3.0864197530864197</v>
      </c>
      <c r="H27" s="97">
        <v>67.05</v>
      </c>
      <c r="I27" s="100">
        <f t="shared" si="7"/>
        <v>156.80542563143126</v>
      </c>
      <c r="J27" s="97">
        <f t="shared" si="2"/>
        <v>159.89184538451769</v>
      </c>
      <c r="K27" s="97">
        <v>86.85</v>
      </c>
      <c r="L27" s="97">
        <f t="shared" si="8"/>
        <v>76.835741669124147</v>
      </c>
      <c r="M27" s="97">
        <v>40</v>
      </c>
      <c r="N27" s="97">
        <f t="shared" si="4"/>
        <v>40</v>
      </c>
      <c r="O27" s="97">
        <f t="shared" si="5"/>
        <v>196.39999999999998</v>
      </c>
      <c r="P27" s="23">
        <f t="shared" si="6"/>
        <v>276.72758705364186</v>
      </c>
      <c r="Q27" s="55"/>
    </row>
    <row r="28" spans="1:17" ht="26.25" x14ac:dyDescent="0.25">
      <c r="A28" s="3">
        <v>14</v>
      </c>
      <c r="B28" s="52" t="s">
        <v>129</v>
      </c>
      <c r="C28" s="21" t="s">
        <v>128</v>
      </c>
      <c r="D28" s="22" t="s">
        <v>209</v>
      </c>
      <c r="E28" s="97">
        <v>175.75</v>
      </c>
      <c r="F28" s="97">
        <f t="shared" si="0"/>
        <v>43.9375</v>
      </c>
      <c r="G28" s="97">
        <f t="shared" si="1"/>
        <v>54.243827160493829</v>
      </c>
      <c r="H28" s="97">
        <v>10.8</v>
      </c>
      <c r="I28" s="100">
        <f t="shared" si="7"/>
        <v>25.257249766136582</v>
      </c>
      <c r="J28" s="97">
        <f t="shared" si="2"/>
        <v>79.501076926630418</v>
      </c>
      <c r="K28" s="97">
        <v>103.85</v>
      </c>
      <c r="L28" s="97">
        <f t="shared" si="8"/>
        <v>91.875552934237689</v>
      </c>
      <c r="M28" s="97">
        <v>150</v>
      </c>
      <c r="N28" s="97">
        <f t="shared" si="4"/>
        <v>150</v>
      </c>
      <c r="O28" s="97">
        <f t="shared" si="5"/>
        <v>308.58749999999998</v>
      </c>
      <c r="P28" s="23">
        <f t="shared" si="6"/>
        <v>321.37662986086809</v>
      </c>
      <c r="Q28" s="55"/>
    </row>
    <row r="29" spans="1:17" ht="26.25" x14ac:dyDescent="0.25">
      <c r="A29" s="3">
        <v>15</v>
      </c>
      <c r="B29" s="52" t="s">
        <v>257</v>
      </c>
      <c r="C29" s="21" t="s">
        <v>258</v>
      </c>
      <c r="D29" s="22" t="s">
        <v>209</v>
      </c>
      <c r="E29" s="97">
        <v>10</v>
      </c>
      <c r="F29" s="97">
        <f t="shared" si="0"/>
        <v>2.5</v>
      </c>
      <c r="G29" s="97">
        <f t="shared" si="1"/>
        <v>3.0864197530864197</v>
      </c>
      <c r="H29" s="97">
        <v>0</v>
      </c>
      <c r="I29" s="100">
        <f t="shared" si="7"/>
        <v>0</v>
      </c>
      <c r="J29" s="97">
        <f t="shared" si="2"/>
        <v>3.0864197530864197</v>
      </c>
      <c r="K29" s="97">
        <v>4.0999999999999996</v>
      </c>
      <c r="L29" s="97">
        <f t="shared" si="8"/>
        <v>3.6272485992332641</v>
      </c>
      <c r="M29" s="97">
        <v>0</v>
      </c>
      <c r="N29" s="97">
        <f t="shared" si="4"/>
        <v>0</v>
      </c>
      <c r="O29" s="97">
        <f t="shared" si="5"/>
        <v>6.6</v>
      </c>
      <c r="P29" s="23">
        <f t="shared" si="6"/>
        <v>6.7136683523196838</v>
      </c>
      <c r="Q29" s="55"/>
    </row>
    <row r="30" spans="1:17" ht="26.25" x14ac:dyDescent="0.25">
      <c r="A30" s="3">
        <v>16</v>
      </c>
      <c r="B30" s="52" t="s">
        <v>143</v>
      </c>
      <c r="C30" s="21" t="s">
        <v>142</v>
      </c>
      <c r="D30" s="22" t="s">
        <v>209</v>
      </c>
      <c r="E30" s="97">
        <v>0</v>
      </c>
      <c r="F30" s="97">
        <f t="shared" si="0"/>
        <v>0</v>
      </c>
      <c r="G30" s="97">
        <f t="shared" si="1"/>
        <v>0</v>
      </c>
      <c r="H30" s="97">
        <v>0</v>
      </c>
      <c r="I30" s="100">
        <f t="shared" si="7"/>
        <v>0</v>
      </c>
      <c r="J30" s="97">
        <f t="shared" si="2"/>
        <v>0</v>
      </c>
      <c r="K30" s="97">
        <v>35.1</v>
      </c>
      <c r="L30" s="97">
        <f t="shared" si="8"/>
        <v>31.052786788557945</v>
      </c>
      <c r="M30" s="97">
        <v>0</v>
      </c>
      <c r="N30" s="97">
        <f t="shared" si="4"/>
        <v>0</v>
      </c>
      <c r="O30" s="97">
        <f t="shared" si="5"/>
        <v>35.1</v>
      </c>
      <c r="P30" s="23">
        <f t="shared" si="6"/>
        <v>31.052786788557945</v>
      </c>
      <c r="Q30" s="55"/>
    </row>
    <row r="31" spans="1:17" ht="26.25" x14ac:dyDescent="0.25">
      <c r="A31" s="3">
        <v>17</v>
      </c>
      <c r="B31" s="52" t="s">
        <v>187</v>
      </c>
      <c r="C31" s="21" t="s">
        <v>186</v>
      </c>
      <c r="D31" s="22" t="s">
        <v>209</v>
      </c>
      <c r="E31" s="97">
        <v>86.45</v>
      </c>
      <c r="F31" s="97">
        <f t="shared" si="0"/>
        <v>21.612500000000001</v>
      </c>
      <c r="G31" s="97">
        <f t="shared" si="1"/>
        <v>26.682098765432098</v>
      </c>
      <c r="H31" s="97">
        <v>30</v>
      </c>
      <c r="I31" s="100">
        <f t="shared" si="7"/>
        <v>70.159027128157163</v>
      </c>
      <c r="J31" s="97">
        <f t="shared" si="2"/>
        <v>96.841125893589265</v>
      </c>
      <c r="K31" s="100">
        <v>162.94999999999999</v>
      </c>
      <c r="L31" s="97">
        <f t="shared" si="8"/>
        <v>144.16101445001473</v>
      </c>
      <c r="M31" s="97">
        <v>200</v>
      </c>
      <c r="N31" s="100">
        <v>200</v>
      </c>
      <c r="O31" s="97">
        <f t="shared" si="5"/>
        <v>414.5625</v>
      </c>
      <c r="P31" s="23">
        <f t="shared" si="6"/>
        <v>441.00214034360397</v>
      </c>
      <c r="Q31" s="55"/>
    </row>
    <row r="32" spans="1:17" ht="26.25" x14ac:dyDescent="0.25">
      <c r="A32" s="3">
        <v>18</v>
      </c>
      <c r="B32" s="52" t="s">
        <v>193</v>
      </c>
      <c r="C32" s="21" t="s">
        <v>192</v>
      </c>
      <c r="D32" s="22" t="s">
        <v>209</v>
      </c>
      <c r="E32" s="97">
        <v>220.375</v>
      </c>
      <c r="F32" s="97">
        <f t="shared" si="0"/>
        <v>55.09375</v>
      </c>
      <c r="G32" s="97">
        <f t="shared" si="1"/>
        <v>68.016975308641975</v>
      </c>
      <c r="H32" s="97">
        <v>30</v>
      </c>
      <c r="I32" s="100">
        <f t="shared" si="7"/>
        <v>70.159027128157163</v>
      </c>
      <c r="J32" s="97">
        <f t="shared" si="2"/>
        <v>138.17600243679914</v>
      </c>
      <c r="K32" s="100">
        <v>90.45</v>
      </c>
      <c r="L32" s="97">
        <f t="shared" si="8"/>
        <v>80.020642878207013</v>
      </c>
      <c r="M32" s="97">
        <v>50</v>
      </c>
      <c r="N32" s="97">
        <f t="shared" ref="N32:N46" si="9">M32*$N$31/$M$31</f>
        <v>50</v>
      </c>
      <c r="O32" s="97">
        <f t="shared" si="5"/>
        <v>225.54374999999999</v>
      </c>
      <c r="P32" s="23">
        <f t="shared" si="6"/>
        <v>268.19664531500615</v>
      </c>
      <c r="Q32" s="55"/>
    </row>
    <row r="33" spans="1:17" ht="26.25" x14ac:dyDescent="0.25">
      <c r="A33" s="3">
        <v>19</v>
      </c>
      <c r="B33" s="52" t="s">
        <v>145</v>
      </c>
      <c r="C33" s="21" t="s">
        <v>144</v>
      </c>
      <c r="D33" s="22" t="s">
        <v>209</v>
      </c>
      <c r="E33" s="97">
        <v>79.75</v>
      </c>
      <c r="F33" s="97">
        <f t="shared" si="0"/>
        <v>19.9375</v>
      </c>
      <c r="G33" s="97">
        <f t="shared" si="1"/>
        <v>24.614197530864196</v>
      </c>
      <c r="H33" s="97">
        <v>66</v>
      </c>
      <c r="I33" s="100">
        <f t="shared" si="7"/>
        <v>154.34985968194576</v>
      </c>
      <c r="J33" s="97">
        <f t="shared" si="2"/>
        <v>178.96405721280996</v>
      </c>
      <c r="K33" s="100">
        <v>72.7</v>
      </c>
      <c r="L33" s="97">
        <f t="shared" si="8"/>
        <v>64.317310527867875</v>
      </c>
      <c r="M33" s="97">
        <v>60</v>
      </c>
      <c r="N33" s="97">
        <f t="shared" si="9"/>
        <v>60</v>
      </c>
      <c r="O33" s="97">
        <f t="shared" si="5"/>
        <v>218.63749999999999</v>
      </c>
      <c r="P33" s="23">
        <f t="shared" si="6"/>
        <v>303.28136774067787</v>
      </c>
      <c r="Q33" s="55"/>
    </row>
    <row r="34" spans="1:17" ht="26.25" x14ac:dyDescent="0.25">
      <c r="A34" s="3">
        <v>20</v>
      </c>
      <c r="B34" s="52" t="s">
        <v>123</v>
      </c>
      <c r="C34" s="21" t="s">
        <v>122</v>
      </c>
      <c r="D34" s="22" t="s">
        <v>209</v>
      </c>
      <c r="E34" s="97">
        <v>49.375</v>
      </c>
      <c r="F34" s="97">
        <f t="shared" si="0"/>
        <v>12.34375</v>
      </c>
      <c r="G34" s="97">
        <f t="shared" si="1"/>
        <v>15.239197530864198</v>
      </c>
      <c r="H34" s="97">
        <v>79.2</v>
      </c>
      <c r="I34" s="100">
        <f t="shared" si="7"/>
        <v>185.21983161833489</v>
      </c>
      <c r="J34" s="97">
        <f t="shared" si="2"/>
        <v>200.4590291491991</v>
      </c>
      <c r="K34" s="97">
        <v>146.80000000000001</v>
      </c>
      <c r="L34" s="97">
        <f t="shared" si="8"/>
        <v>129.87319374815687</v>
      </c>
      <c r="M34" s="97">
        <v>20</v>
      </c>
      <c r="N34" s="97">
        <f t="shared" si="9"/>
        <v>20</v>
      </c>
      <c r="O34" s="97">
        <f t="shared" si="5"/>
        <v>258.34375</v>
      </c>
      <c r="P34" s="23">
        <f t="shared" si="6"/>
        <v>350.33222289735596</v>
      </c>
      <c r="Q34" s="55"/>
    </row>
    <row r="35" spans="1:17" ht="26.25" x14ac:dyDescent="0.25">
      <c r="A35" s="3">
        <v>21</v>
      </c>
      <c r="B35" s="52" t="s">
        <v>165</v>
      </c>
      <c r="C35" s="21" t="s">
        <v>164</v>
      </c>
      <c r="D35" s="22" t="s">
        <v>209</v>
      </c>
      <c r="E35" s="97">
        <v>32.770000000000003</v>
      </c>
      <c r="F35" s="97">
        <f t="shared" si="0"/>
        <v>8.1925000000000008</v>
      </c>
      <c r="G35" s="97">
        <f t="shared" si="1"/>
        <v>10.114197530864198</v>
      </c>
      <c r="H35" s="97">
        <v>114.3</v>
      </c>
      <c r="I35" s="100">
        <f t="shared" si="7"/>
        <v>267.30589335827875</v>
      </c>
      <c r="J35" s="97">
        <f t="shared" si="2"/>
        <v>277.42009088914295</v>
      </c>
      <c r="K35" s="97">
        <v>119.2</v>
      </c>
      <c r="L35" s="97">
        <f t="shared" si="8"/>
        <v>105.45561781185491</v>
      </c>
      <c r="M35" s="97">
        <v>130</v>
      </c>
      <c r="N35" s="97">
        <f t="shared" si="9"/>
        <v>130</v>
      </c>
      <c r="O35" s="97">
        <f t="shared" si="5"/>
        <v>371.6925</v>
      </c>
      <c r="P35" s="23">
        <f t="shared" si="6"/>
        <v>512.87570870099785</v>
      </c>
      <c r="Q35" s="55"/>
    </row>
    <row r="36" spans="1:17" ht="26.25" x14ac:dyDescent="0.25">
      <c r="A36" s="3">
        <v>22</v>
      </c>
      <c r="B36" s="52" t="s">
        <v>167</v>
      </c>
      <c r="C36" s="21" t="s">
        <v>166</v>
      </c>
      <c r="D36" s="22" t="s">
        <v>209</v>
      </c>
      <c r="E36" s="97">
        <v>41.5</v>
      </c>
      <c r="F36" s="97">
        <f t="shared" si="0"/>
        <v>10.375</v>
      </c>
      <c r="G36" s="97">
        <f t="shared" si="1"/>
        <v>12.808641975308642</v>
      </c>
      <c r="H36" s="97">
        <v>137.85</v>
      </c>
      <c r="I36" s="100">
        <f t="shared" si="7"/>
        <v>322.38072965388216</v>
      </c>
      <c r="J36" s="97">
        <f t="shared" si="2"/>
        <v>335.18937162919082</v>
      </c>
      <c r="K36" s="97">
        <v>35.25</v>
      </c>
      <c r="L36" s="97">
        <f t="shared" si="8"/>
        <v>31.185491005603065</v>
      </c>
      <c r="M36" s="97">
        <v>80</v>
      </c>
      <c r="N36" s="97">
        <f t="shared" si="9"/>
        <v>80</v>
      </c>
      <c r="O36" s="97">
        <f t="shared" si="5"/>
        <v>263.47500000000002</v>
      </c>
      <c r="P36" s="23">
        <f t="shared" si="6"/>
        <v>446.37486263479389</v>
      </c>
      <c r="Q36" s="55"/>
    </row>
    <row r="37" spans="1:17" ht="26.25" x14ac:dyDescent="0.25">
      <c r="A37" s="3">
        <v>23</v>
      </c>
      <c r="B37" s="52" t="s">
        <v>259</v>
      </c>
      <c r="C37" s="21" t="s">
        <v>260</v>
      </c>
      <c r="D37" s="22" t="s">
        <v>209</v>
      </c>
      <c r="E37" s="97">
        <v>10</v>
      </c>
      <c r="F37" s="97">
        <f t="shared" si="0"/>
        <v>2.5</v>
      </c>
      <c r="G37" s="97">
        <f t="shared" si="1"/>
        <v>3.0864197530864197</v>
      </c>
      <c r="H37" s="97">
        <v>60</v>
      </c>
      <c r="I37" s="100">
        <f t="shared" si="7"/>
        <v>140.31805425631433</v>
      </c>
      <c r="J37" s="97">
        <f t="shared" si="2"/>
        <v>143.40447400940076</v>
      </c>
      <c r="K37" s="97">
        <v>28.75</v>
      </c>
      <c r="L37" s="97">
        <f t="shared" si="8"/>
        <v>25.43497493364789</v>
      </c>
      <c r="M37" s="97">
        <v>40</v>
      </c>
      <c r="N37" s="97">
        <f t="shared" si="9"/>
        <v>40</v>
      </c>
      <c r="O37" s="97">
        <f t="shared" si="5"/>
        <v>131.25</v>
      </c>
      <c r="P37" s="23">
        <f t="shared" si="6"/>
        <v>208.83944894304864</v>
      </c>
      <c r="Q37" s="132"/>
    </row>
    <row r="38" spans="1:17" ht="26.25" x14ac:dyDescent="0.25">
      <c r="A38" s="3">
        <v>24</v>
      </c>
      <c r="B38" s="52" t="s">
        <v>36</v>
      </c>
      <c r="C38" s="21" t="s">
        <v>168</v>
      </c>
      <c r="D38" s="22" t="s">
        <v>209</v>
      </c>
      <c r="E38" s="97">
        <v>18.745000000000001</v>
      </c>
      <c r="F38" s="97">
        <f t="shared" si="0"/>
        <v>4.6862500000000002</v>
      </c>
      <c r="G38" s="97">
        <f t="shared" si="1"/>
        <v>5.7854938271604937</v>
      </c>
      <c r="H38" s="97">
        <v>62.4</v>
      </c>
      <c r="I38" s="100">
        <f t="shared" si="7"/>
        <v>145.93077642656689</v>
      </c>
      <c r="J38" s="97">
        <f t="shared" si="2"/>
        <v>151.71627025372737</v>
      </c>
      <c r="K38" s="97">
        <v>181.3</v>
      </c>
      <c r="L38" s="97">
        <f t="shared" si="8"/>
        <v>160.39516366853434</v>
      </c>
      <c r="M38" s="97">
        <v>20</v>
      </c>
      <c r="N38" s="97">
        <f t="shared" si="9"/>
        <v>20</v>
      </c>
      <c r="O38" s="97">
        <f t="shared" si="5"/>
        <v>268.38625000000002</v>
      </c>
      <c r="P38" s="23">
        <f t="shared" si="6"/>
        <v>332.11143392226171</v>
      </c>
      <c r="Q38" s="55"/>
    </row>
    <row r="39" spans="1:17" ht="26.25" x14ac:dyDescent="0.25">
      <c r="A39" s="3">
        <v>25</v>
      </c>
      <c r="B39" s="52" t="s">
        <v>185</v>
      </c>
      <c r="C39" s="21" t="s">
        <v>184</v>
      </c>
      <c r="D39" s="22" t="s">
        <v>209</v>
      </c>
      <c r="E39" s="97">
        <v>10</v>
      </c>
      <c r="F39" s="97">
        <f t="shared" si="0"/>
        <v>2.5</v>
      </c>
      <c r="G39" s="97">
        <f t="shared" si="1"/>
        <v>3.0864197530864197</v>
      </c>
      <c r="H39" s="97">
        <v>0</v>
      </c>
      <c r="I39" s="100">
        <f t="shared" si="7"/>
        <v>0</v>
      </c>
      <c r="J39" s="97">
        <f t="shared" si="2"/>
        <v>3.0864197530864197</v>
      </c>
      <c r="K39" s="97">
        <v>91.5</v>
      </c>
      <c r="L39" s="97">
        <f t="shared" si="8"/>
        <v>80.949572397522843</v>
      </c>
      <c r="M39" s="97">
        <v>20</v>
      </c>
      <c r="N39" s="97">
        <f t="shared" si="9"/>
        <v>20</v>
      </c>
      <c r="O39" s="97">
        <f t="shared" si="5"/>
        <v>114</v>
      </c>
      <c r="P39" s="23">
        <f t="shared" si="6"/>
        <v>104.03599215060926</v>
      </c>
      <c r="Q39" s="55"/>
    </row>
    <row r="40" spans="1:17" ht="26.25" x14ac:dyDescent="0.25">
      <c r="A40" s="3">
        <v>26</v>
      </c>
      <c r="B40" s="52" t="s">
        <v>214</v>
      </c>
      <c r="C40" s="21" t="s">
        <v>215</v>
      </c>
      <c r="D40" s="22" t="s">
        <v>209</v>
      </c>
      <c r="E40" s="97">
        <v>17.7</v>
      </c>
      <c r="F40" s="97">
        <f t="shared" si="0"/>
        <v>4.4249999999999998</v>
      </c>
      <c r="G40" s="97">
        <f t="shared" si="1"/>
        <v>5.4629629629629628</v>
      </c>
      <c r="H40" s="97">
        <v>64.95</v>
      </c>
      <c r="I40" s="100">
        <f t="shared" si="7"/>
        <v>151.89429373246026</v>
      </c>
      <c r="J40" s="97">
        <f t="shared" si="2"/>
        <v>157.35725669542322</v>
      </c>
      <c r="K40" s="97">
        <v>60.5</v>
      </c>
      <c r="L40" s="97">
        <f t="shared" si="8"/>
        <v>53.524034208198167</v>
      </c>
      <c r="M40" s="97">
        <v>40</v>
      </c>
      <c r="N40" s="97">
        <f t="shared" si="9"/>
        <v>40</v>
      </c>
      <c r="O40" s="97">
        <f t="shared" si="5"/>
        <v>169.875</v>
      </c>
      <c r="P40" s="23">
        <f t="shared" si="6"/>
        <v>250.88129090362139</v>
      </c>
      <c r="Q40" s="55"/>
    </row>
    <row r="41" spans="1:17" ht="26.25" x14ac:dyDescent="0.25">
      <c r="A41" s="3">
        <v>27</v>
      </c>
      <c r="B41" s="52" t="s">
        <v>147</v>
      </c>
      <c r="C41" s="21" t="s">
        <v>146</v>
      </c>
      <c r="D41" s="22" t="s">
        <v>209</v>
      </c>
      <c r="E41" s="97">
        <v>10</v>
      </c>
      <c r="F41" s="97">
        <f t="shared" si="0"/>
        <v>2.5</v>
      </c>
      <c r="G41" s="97">
        <f t="shared" si="1"/>
        <v>3.0864197530864197</v>
      </c>
      <c r="H41" s="97">
        <v>0</v>
      </c>
      <c r="I41" s="100">
        <f t="shared" si="7"/>
        <v>0</v>
      </c>
      <c r="J41" s="97">
        <f t="shared" si="2"/>
        <v>3.0864197530864197</v>
      </c>
      <c r="K41" s="97">
        <v>34.799999999999997</v>
      </c>
      <c r="L41" s="97">
        <f t="shared" si="8"/>
        <v>30.787378354467705</v>
      </c>
      <c r="M41" s="97">
        <v>0</v>
      </c>
      <c r="N41" s="97">
        <f t="shared" si="9"/>
        <v>0</v>
      </c>
      <c r="O41" s="97">
        <f t="shared" si="5"/>
        <v>37.299999999999997</v>
      </c>
      <c r="P41" s="23">
        <f t="shared" si="6"/>
        <v>33.873798107554123</v>
      </c>
      <c r="Q41" s="55"/>
    </row>
    <row r="42" spans="1:17" ht="26.25" x14ac:dyDescent="0.25">
      <c r="A42" s="3">
        <v>28</v>
      </c>
      <c r="B42" s="52" t="s">
        <v>218</v>
      </c>
      <c r="C42" s="21" t="s">
        <v>219</v>
      </c>
      <c r="D42" s="22" t="s">
        <v>209</v>
      </c>
      <c r="E42" s="97">
        <v>30.295000000000002</v>
      </c>
      <c r="F42" s="97">
        <f t="shared" si="0"/>
        <v>7.5737500000000004</v>
      </c>
      <c r="G42" s="97">
        <f t="shared" si="1"/>
        <v>9.3503086419753085</v>
      </c>
      <c r="H42" s="97">
        <v>32.25</v>
      </c>
      <c r="I42" s="100">
        <f t="shared" si="7"/>
        <v>75.42095416276895</v>
      </c>
      <c r="J42" s="97">
        <f t="shared" si="2"/>
        <v>84.771262804744254</v>
      </c>
      <c r="K42" s="97">
        <v>74.650000000000006</v>
      </c>
      <c r="L42" s="97">
        <f t="shared" si="8"/>
        <v>66.042465349454432</v>
      </c>
      <c r="M42" s="97">
        <v>20</v>
      </c>
      <c r="N42" s="97">
        <f t="shared" si="9"/>
        <v>20</v>
      </c>
      <c r="O42" s="97">
        <f t="shared" si="5"/>
        <v>134.47375</v>
      </c>
      <c r="P42" s="23">
        <f t="shared" si="6"/>
        <v>170.81372815419869</v>
      </c>
      <c r="Q42" s="55"/>
    </row>
    <row r="43" spans="1:17" ht="26.25" x14ac:dyDescent="0.25">
      <c r="A43" s="3">
        <v>29</v>
      </c>
      <c r="B43" s="52" t="s">
        <v>261</v>
      </c>
      <c r="C43" s="21" t="s">
        <v>262</v>
      </c>
      <c r="D43" s="22" t="s">
        <v>209</v>
      </c>
      <c r="E43" s="97">
        <v>16.600000000000001</v>
      </c>
      <c r="F43" s="97">
        <f t="shared" si="0"/>
        <v>4.1500000000000004</v>
      </c>
      <c r="G43" s="97">
        <f t="shared" si="1"/>
        <v>5.1234567901234565</v>
      </c>
      <c r="H43" s="97">
        <v>75</v>
      </c>
      <c r="I43" s="100">
        <f t="shared" si="7"/>
        <v>175.39756782039291</v>
      </c>
      <c r="J43" s="97">
        <f t="shared" si="2"/>
        <v>180.52102461051638</v>
      </c>
      <c r="K43" s="97">
        <v>69.95</v>
      </c>
      <c r="L43" s="97">
        <f t="shared" si="8"/>
        <v>61.88439988204069</v>
      </c>
      <c r="M43" s="97">
        <v>110</v>
      </c>
      <c r="N43" s="97">
        <f t="shared" si="9"/>
        <v>110</v>
      </c>
      <c r="O43" s="97">
        <f t="shared" si="5"/>
        <v>259.10000000000002</v>
      </c>
      <c r="P43" s="23">
        <f t="shared" si="6"/>
        <v>352.40542449255707</v>
      </c>
      <c r="Q43" s="55"/>
    </row>
    <row r="44" spans="1:17" ht="26.25" x14ac:dyDescent="0.25">
      <c r="A44" s="3">
        <v>30</v>
      </c>
      <c r="B44" s="52" t="s">
        <v>263</v>
      </c>
      <c r="C44" s="21" t="s">
        <v>264</v>
      </c>
      <c r="D44" s="22" t="s">
        <v>209</v>
      </c>
      <c r="E44" s="97">
        <v>136</v>
      </c>
      <c r="F44" s="97">
        <f t="shared" si="0"/>
        <v>34</v>
      </c>
      <c r="G44" s="97">
        <f t="shared" si="1"/>
        <v>41.97530864197531</v>
      </c>
      <c r="H44" s="97">
        <v>160.35</v>
      </c>
      <c r="I44" s="97">
        <v>375</v>
      </c>
      <c r="J44" s="97">
        <f t="shared" si="2"/>
        <v>416.97530864197529</v>
      </c>
      <c r="K44" s="97">
        <v>38.950000000000003</v>
      </c>
      <c r="L44" s="97">
        <f t="shared" si="8"/>
        <v>34.458861692716013</v>
      </c>
      <c r="M44" s="97">
        <v>110</v>
      </c>
      <c r="N44" s="97">
        <f t="shared" si="9"/>
        <v>110</v>
      </c>
      <c r="O44" s="97">
        <f t="shared" si="5"/>
        <v>343.3</v>
      </c>
      <c r="P44" s="23">
        <f t="shared" si="6"/>
        <v>561.43417033469132</v>
      </c>
      <c r="Q44" s="55"/>
    </row>
    <row r="45" spans="1:17" ht="26.25" x14ac:dyDescent="0.25">
      <c r="A45" s="3">
        <v>31</v>
      </c>
      <c r="B45" s="52" t="s">
        <v>265</v>
      </c>
      <c r="C45" s="21" t="s">
        <v>266</v>
      </c>
      <c r="D45" s="22" t="s">
        <v>209</v>
      </c>
      <c r="E45" s="97">
        <v>100</v>
      </c>
      <c r="F45" s="97">
        <f t="shared" si="0"/>
        <v>25</v>
      </c>
      <c r="G45" s="97">
        <f t="shared" si="1"/>
        <v>30.864197530864196</v>
      </c>
      <c r="H45" s="97">
        <v>75</v>
      </c>
      <c r="I45" s="100">
        <f t="shared" ref="I45:I50" si="10">H45*$I$44/$H$44</f>
        <v>175.39756782039291</v>
      </c>
      <c r="J45" s="97">
        <f t="shared" si="2"/>
        <v>206.26176535125711</v>
      </c>
      <c r="K45" s="97">
        <v>3.4</v>
      </c>
      <c r="L45" s="97">
        <f t="shared" si="8"/>
        <v>3.0079622530227068</v>
      </c>
      <c r="M45" s="97">
        <v>0</v>
      </c>
      <c r="N45" s="97">
        <f t="shared" si="9"/>
        <v>0</v>
      </c>
      <c r="O45" s="97">
        <f t="shared" si="5"/>
        <v>103.4</v>
      </c>
      <c r="P45" s="23">
        <f t="shared" si="6"/>
        <v>209.26972760427981</v>
      </c>
      <c r="Q45" s="55"/>
    </row>
    <row r="46" spans="1:17" ht="26.25" x14ac:dyDescent="0.25">
      <c r="A46" s="3">
        <v>32</v>
      </c>
      <c r="B46" s="52" t="s">
        <v>171</v>
      </c>
      <c r="C46" s="21" t="s">
        <v>170</v>
      </c>
      <c r="D46" s="22" t="s">
        <v>209</v>
      </c>
      <c r="E46" s="97">
        <v>324.92500000000001</v>
      </c>
      <c r="F46" s="97">
        <f t="shared" si="0"/>
        <v>81.231250000000003</v>
      </c>
      <c r="G46" s="97">
        <f t="shared" si="1"/>
        <v>100.28549382716049</v>
      </c>
      <c r="H46" s="97">
        <v>0</v>
      </c>
      <c r="I46" s="100">
        <f t="shared" si="10"/>
        <v>0</v>
      </c>
      <c r="J46" s="97">
        <f t="shared" si="2"/>
        <v>100.28549382716049</v>
      </c>
      <c r="K46" s="97">
        <v>8.1999999999999993</v>
      </c>
      <c r="L46" s="97">
        <f t="shared" si="8"/>
        <v>7.2544971984665283</v>
      </c>
      <c r="M46" s="97">
        <v>20</v>
      </c>
      <c r="N46" s="97">
        <f t="shared" si="9"/>
        <v>20</v>
      </c>
      <c r="O46" s="97">
        <f t="shared" si="5"/>
        <v>109.43125000000001</v>
      </c>
      <c r="P46" s="23">
        <f t="shared" si="6"/>
        <v>127.53999102562702</v>
      </c>
      <c r="Q46" s="132"/>
    </row>
    <row r="47" spans="1:17" ht="26.25" x14ac:dyDescent="0.25">
      <c r="A47" s="3">
        <v>33</v>
      </c>
      <c r="B47" s="52" t="s">
        <v>267</v>
      </c>
      <c r="C47" s="21" t="s">
        <v>268</v>
      </c>
      <c r="D47" s="22" t="s">
        <v>209</v>
      </c>
      <c r="E47" s="97">
        <v>22.375</v>
      </c>
      <c r="F47" s="97">
        <f t="shared" si="0"/>
        <v>5.59375</v>
      </c>
      <c r="G47" s="97">
        <f t="shared" si="1"/>
        <v>6.9058641975308639</v>
      </c>
      <c r="H47" s="97">
        <v>135</v>
      </c>
      <c r="I47" s="100">
        <f t="shared" si="10"/>
        <v>315.71562207670723</v>
      </c>
      <c r="J47" s="97">
        <f t="shared" si="2"/>
        <v>322.62148627423812</v>
      </c>
      <c r="K47" s="97">
        <v>155.44999999999999</v>
      </c>
      <c r="L47" s="97">
        <f t="shared" si="8"/>
        <v>137.52580359775877</v>
      </c>
      <c r="M47" s="97">
        <v>200</v>
      </c>
      <c r="N47" s="97">
        <v>200</v>
      </c>
      <c r="O47" s="97">
        <f t="shared" si="5"/>
        <v>496.04374999999999</v>
      </c>
      <c r="P47" s="23">
        <f t="shared" si="6"/>
        <v>660.14728987199692</v>
      </c>
      <c r="Q47" s="55"/>
    </row>
    <row r="48" spans="1:17" ht="26.25" x14ac:dyDescent="0.25">
      <c r="A48" s="3">
        <v>34</v>
      </c>
      <c r="B48" s="52" t="s">
        <v>269</v>
      </c>
      <c r="C48" s="21" t="s">
        <v>270</v>
      </c>
      <c r="D48" s="22" t="s">
        <v>209</v>
      </c>
      <c r="E48" s="97">
        <v>40.950000000000003</v>
      </c>
      <c r="F48" s="97">
        <f t="shared" si="0"/>
        <v>10.237500000000001</v>
      </c>
      <c r="G48" s="97">
        <f t="shared" si="1"/>
        <v>12.638888888888889</v>
      </c>
      <c r="H48" s="97">
        <v>80.400000000000006</v>
      </c>
      <c r="I48" s="100">
        <f t="shared" si="10"/>
        <v>188.02619270346122</v>
      </c>
      <c r="J48" s="97">
        <f t="shared" si="2"/>
        <v>200.66508159235011</v>
      </c>
      <c r="K48" s="97">
        <v>11.15</v>
      </c>
      <c r="L48" s="97">
        <f t="shared" si="8"/>
        <v>9.8643468003538768</v>
      </c>
      <c r="M48" s="97">
        <v>40</v>
      </c>
      <c r="N48" s="97">
        <f t="shared" ref="N48:N50" si="11">M48*$N$31/$M$31</f>
        <v>40</v>
      </c>
      <c r="O48" s="97">
        <f t="shared" si="5"/>
        <v>141.78750000000002</v>
      </c>
      <c r="P48" s="23">
        <f t="shared" si="6"/>
        <v>250.52942839270398</v>
      </c>
      <c r="Q48" s="55"/>
    </row>
    <row r="49" spans="1:17" ht="26.25" x14ac:dyDescent="0.25">
      <c r="A49" s="3">
        <v>35</v>
      </c>
      <c r="B49" s="52" t="s">
        <v>173</v>
      </c>
      <c r="C49" s="21" t="s">
        <v>172</v>
      </c>
      <c r="D49" s="22" t="s">
        <v>209</v>
      </c>
      <c r="E49" s="97">
        <v>119.95</v>
      </c>
      <c r="F49" s="97">
        <f t="shared" si="0"/>
        <v>29.987500000000001</v>
      </c>
      <c r="G49" s="97">
        <f t="shared" si="1"/>
        <v>37.021604938271608</v>
      </c>
      <c r="H49" s="97">
        <v>130.5</v>
      </c>
      <c r="I49" s="100">
        <f t="shared" si="10"/>
        <v>305.19176800748363</v>
      </c>
      <c r="J49" s="97">
        <f t="shared" si="2"/>
        <v>342.21337294575522</v>
      </c>
      <c r="K49" s="97">
        <v>33.450000000000003</v>
      </c>
      <c r="L49" s="97">
        <f t="shared" si="8"/>
        <v>29.593040401061632</v>
      </c>
      <c r="M49" s="97">
        <v>160</v>
      </c>
      <c r="N49" s="97">
        <f t="shared" si="11"/>
        <v>160</v>
      </c>
      <c r="O49" s="97">
        <f t="shared" si="5"/>
        <v>353.9375</v>
      </c>
      <c r="P49" s="23">
        <f t="shared" si="6"/>
        <v>531.80641334681684</v>
      </c>
      <c r="Q49" s="55"/>
    </row>
    <row r="50" spans="1:17" ht="26.25" x14ac:dyDescent="0.25">
      <c r="A50" s="3">
        <v>36</v>
      </c>
      <c r="B50" s="52" t="s">
        <v>220</v>
      </c>
      <c r="C50" s="21" t="s">
        <v>221</v>
      </c>
      <c r="D50" s="22" t="s">
        <v>209</v>
      </c>
      <c r="E50" s="97">
        <v>405</v>
      </c>
      <c r="F50" s="97">
        <f t="shared" si="0"/>
        <v>101.25</v>
      </c>
      <c r="G50" s="97">
        <v>125</v>
      </c>
      <c r="H50" s="97">
        <v>60</v>
      </c>
      <c r="I50" s="100">
        <f t="shared" si="10"/>
        <v>140.31805425631433</v>
      </c>
      <c r="J50" s="97">
        <f t="shared" si="2"/>
        <v>265.31805425631433</v>
      </c>
      <c r="K50" s="97">
        <v>38.9</v>
      </c>
      <c r="L50" s="97">
        <f t="shared" si="8"/>
        <v>34.414626953700974</v>
      </c>
      <c r="M50" s="97">
        <v>0</v>
      </c>
      <c r="N50" s="97">
        <f t="shared" si="11"/>
        <v>0</v>
      </c>
      <c r="O50" s="97">
        <f t="shared" si="5"/>
        <v>200.15</v>
      </c>
      <c r="P50" s="23">
        <f t="shared" si="6"/>
        <v>299.7326812100153</v>
      </c>
      <c r="Q50" s="55"/>
    </row>
    <row r="51" spans="1:17" ht="41.25" customHeight="1" x14ac:dyDescent="0.25">
      <c r="A51" s="204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0"/>
    </row>
    <row r="52" spans="1:17" ht="38.25" x14ac:dyDescent="0.25">
      <c r="A52" s="50" t="s">
        <v>71</v>
      </c>
      <c r="B52" s="14" t="s">
        <v>52</v>
      </c>
      <c r="C52" s="51" t="s">
        <v>70</v>
      </c>
      <c r="D52" s="9" t="s">
        <v>53</v>
      </c>
      <c r="E52" s="185" t="s">
        <v>54</v>
      </c>
      <c r="F52" s="185"/>
      <c r="G52" s="185"/>
      <c r="H52" s="185"/>
      <c r="I52" s="185"/>
      <c r="J52" s="14"/>
      <c r="K52" s="185" t="s">
        <v>55</v>
      </c>
      <c r="L52" s="185"/>
      <c r="M52" s="185" t="s">
        <v>56</v>
      </c>
      <c r="N52" s="185"/>
      <c r="O52" s="14"/>
      <c r="P52" s="28"/>
      <c r="Q52" s="34"/>
    </row>
    <row r="53" spans="1:17" ht="63" customHeight="1" x14ac:dyDescent="0.25">
      <c r="A53" s="197" t="s">
        <v>37</v>
      </c>
      <c r="B53" s="197"/>
      <c r="C53" s="197"/>
      <c r="D53" s="197"/>
      <c r="E53" s="16" t="s">
        <v>58</v>
      </c>
      <c r="F53" s="16" t="s">
        <v>59</v>
      </c>
      <c r="G53" s="16" t="s">
        <v>60</v>
      </c>
      <c r="H53" s="16" t="s">
        <v>61</v>
      </c>
      <c r="I53" s="17" t="s">
        <v>62</v>
      </c>
      <c r="J53" s="18" t="s">
        <v>63</v>
      </c>
      <c r="K53" s="16" t="s">
        <v>58</v>
      </c>
      <c r="L53" s="19" t="s">
        <v>64</v>
      </c>
      <c r="M53" s="16" t="s">
        <v>65</v>
      </c>
      <c r="N53" s="16" t="s">
        <v>68</v>
      </c>
      <c r="O53" s="14" t="s">
        <v>57</v>
      </c>
      <c r="P53" s="14" t="s">
        <v>66</v>
      </c>
    </row>
    <row r="54" spans="1:17" ht="30" customHeight="1" x14ac:dyDescent="0.25">
      <c r="A54" s="4">
        <v>1</v>
      </c>
      <c r="B54" s="72" t="s">
        <v>244</v>
      </c>
      <c r="C54" s="68" t="s">
        <v>245</v>
      </c>
      <c r="D54" s="22" t="s">
        <v>200</v>
      </c>
      <c r="E54" s="97">
        <v>27.16</v>
      </c>
      <c r="F54" s="97">
        <f>E54/4</f>
        <v>6.79</v>
      </c>
      <c r="G54" s="97">
        <f>F54*$G$59/$F$59</f>
        <v>35.300233948531321</v>
      </c>
      <c r="H54" s="97">
        <v>0</v>
      </c>
      <c r="I54" s="97">
        <f>H54*$I$56/$H$56</f>
        <v>0</v>
      </c>
      <c r="J54" s="97">
        <f>G54+I54</f>
        <v>35.300233948531321</v>
      </c>
      <c r="K54" s="97">
        <v>58.9</v>
      </c>
      <c r="L54" s="97">
        <f>K54*$L$57/$K$57</f>
        <v>276.09375</v>
      </c>
      <c r="M54" s="100">
        <v>0</v>
      </c>
      <c r="N54" s="97">
        <f>M54</f>
        <v>0</v>
      </c>
      <c r="O54" s="97">
        <f>F54+H54+K54+M54</f>
        <v>65.69</v>
      </c>
      <c r="P54" s="97">
        <f>J54+L54+N54</f>
        <v>311.39398394853134</v>
      </c>
      <c r="Q54" s="130"/>
    </row>
    <row r="55" spans="1:17" ht="30" customHeight="1" x14ac:dyDescent="0.25">
      <c r="A55" s="4">
        <v>2</v>
      </c>
      <c r="B55" s="72" t="s">
        <v>1</v>
      </c>
      <c r="C55" s="68" t="s">
        <v>2</v>
      </c>
      <c r="D55" s="22" t="s">
        <v>200</v>
      </c>
      <c r="E55" s="98">
        <v>43</v>
      </c>
      <c r="F55" s="98">
        <f t="shared" ref="F55" si="12">E55/4</f>
        <v>10.75</v>
      </c>
      <c r="G55" s="97">
        <f t="shared" ref="G55:G58" si="13">F55*$G$59/$F$59</f>
        <v>55.887704704964911</v>
      </c>
      <c r="H55" s="98">
        <v>16.2</v>
      </c>
      <c r="I55" s="97">
        <f>H55*$I$56/$H$56</f>
        <v>27</v>
      </c>
      <c r="J55" s="98">
        <f t="shared" ref="J55" si="14">G55+I55</f>
        <v>82.887704704964904</v>
      </c>
      <c r="K55" s="98">
        <v>30</v>
      </c>
      <c r="L55" s="97">
        <f t="shared" ref="L55:L56" si="15">K55*$L$57/$K$57</f>
        <v>140.625</v>
      </c>
      <c r="M55" s="98">
        <v>0</v>
      </c>
      <c r="N55" s="98">
        <v>0</v>
      </c>
      <c r="O55" s="98">
        <f t="shared" ref="O55" si="16">F55+H55+K55+M55</f>
        <v>56.95</v>
      </c>
      <c r="P55" s="98">
        <f t="shared" ref="P55" si="17">J55+L55+N55</f>
        <v>223.5127047049649</v>
      </c>
      <c r="Q55" s="133"/>
    </row>
    <row r="56" spans="1:17" ht="30" customHeight="1" x14ac:dyDescent="0.25">
      <c r="A56" s="4">
        <v>3</v>
      </c>
      <c r="B56" s="72" t="s">
        <v>109</v>
      </c>
      <c r="C56" s="68" t="s">
        <v>108</v>
      </c>
      <c r="D56" s="22" t="s">
        <v>200</v>
      </c>
      <c r="E56" s="97">
        <v>10</v>
      </c>
      <c r="F56" s="97">
        <f t="shared" ref="F56:F60" si="18">E56/4</f>
        <v>2.5</v>
      </c>
      <c r="G56" s="97">
        <f t="shared" si="13"/>
        <v>12.997140629061606</v>
      </c>
      <c r="H56" s="97">
        <v>225</v>
      </c>
      <c r="I56" s="97">
        <v>375</v>
      </c>
      <c r="J56" s="97">
        <f t="shared" ref="J56:J60" si="19">G56+I56</f>
        <v>387.99714062906162</v>
      </c>
      <c r="K56" s="97">
        <v>60.2</v>
      </c>
      <c r="L56" s="97">
        <f t="shared" si="15"/>
        <v>282.1875</v>
      </c>
      <c r="M56" s="97">
        <v>110</v>
      </c>
      <c r="N56" s="97">
        <v>200</v>
      </c>
      <c r="O56" s="97">
        <f t="shared" ref="O56:O60" si="20">F56+H56+K56+M56</f>
        <v>397.7</v>
      </c>
      <c r="P56" s="97">
        <f t="shared" ref="P56:P60" si="21">J56+L56+N56</f>
        <v>870.18464062906162</v>
      </c>
      <c r="Q56" s="133"/>
    </row>
    <row r="57" spans="1:17" ht="30" customHeight="1" x14ac:dyDescent="0.25">
      <c r="A57" s="4">
        <v>4</v>
      </c>
      <c r="B57" s="72" t="s">
        <v>29</v>
      </c>
      <c r="C57" s="68" t="s">
        <v>30</v>
      </c>
      <c r="D57" s="22" t="s">
        <v>200</v>
      </c>
      <c r="E57" s="105">
        <v>10</v>
      </c>
      <c r="F57" s="97">
        <f t="shared" si="18"/>
        <v>2.5</v>
      </c>
      <c r="G57" s="97">
        <f t="shared" si="13"/>
        <v>12.997140629061606</v>
      </c>
      <c r="H57" s="105">
        <v>105</v>
      </c>
      <c r="I57" s="97">
        <f>H57*$I$56/$H$56</f>
        <v>175</v>
      </c>
      <c r="J57" s="97">
        <f t="shared" si="19"/>
        <v>187.99714062906162</v>
      </c>
      <c r="K57" s="105">
        <v>64</v>
      </c>
      <c r="L57" s="105">
        <v>300</v>
      </c>
      <c r="M57" s="107">
        <v>0</v>
      </c>
      <c r="N57" s="107">
        <v>0</v>
      </c>
      <c r="O57" s="97">
        <f t="shared" si="20"/>
        <v>171.5</v>
      </c>
      <c r="P57" s="97">
        <f t="shared" si="21"/>
        <v>487.99714062906162</v>
      </c>
      <c r="Q57" s="133"/>
    </row>
    <row r="58" spans="1:17" ht="30" customHeight="1" x14ac:dyDescent="0.25">
      <c r="A58" s="4">
        <v>5</v>
      </c>
      <c r="B58" s="72" t="s">
        <v>227</v>
      </c>
      <c r="C58" s="68" t="s">
        <v>228</v>
      </c>
      <c r="D58" s="22" t="s">
        <v>200</v>
      </c>
      <c r="E58" s="97">
        <v>10</v>
      </c>
      <c r="F58" s="97">
        <f t="shared" si="18"/>
        <v>2.5</v>
      </c>
      <c r="G58" s="97">
        <f t="shared" si="13"/>
        <v>12.997140629061606</v>
      </c>
      <c r="H58" s="100">
        <v>0</v>
      </c>
      <c r="I58" s="97">
        <f t="shared" ref="I58:I60" si="22">H58*$I$56/$H$56</f>
        <v>0</v>
      </c>
      <c r="J58" s="97">
        <f t="shared" si="19"/>
        <v>12.997140629061606</v>
      </c>
      <c r="K58" s="97">
        <v>6.25</v>
      </c>
      <c r="L58" s="97">
        <f t="shared" ref="L58:L60" si="23">K58*$L$57/$K$57</f>
        <v>29.296875</v>
      </c>
      <c r="M58" s="97">
        <v>0</v>
      </c>
      <c r="N58" s="97">
        <v>0</v>
      </c>
      <c r="O58" s="97">
        <f t="shared" si="20"/>
        <v>8.75</v>
      </c>
      <c r="P58" s="97">
        <f t="shared" si="21"/>
        <v>42.294015629061604</v>
      </c>
      <c r="Q58" s="130"/>
    </row>
    <row r="59" spans="1:17" ht="30" customHeight="1" x14ac:dyDescent="0.25">
      <c r="A59" s="4">
        <v>6</v>
      </c>
      <c r="B59" s="72" t="s">
        <v>229</v>
      </c>
      <c r="C59" s="68" t="s">
        <v>38</v>
      </c>
      <c r="D59" s="22" t="s">
        <v>200</v>
      </c>
      <c r="E59" s="97">
        <v>96.174999999999997</v>
      </c>
      <c r="F59" s="97">
        <f t="shared" si="18"/>
        <v>24.043749999999999</v>
      </c>
      <c r="G59" s="100">
        <v>125</v>
      </c>
      <c r="H59" s="100">
        <v>0</v>
      </c>
      <c r="I59" s="97">
        <f t="shared" si="22"/>
        <v>0</v>
      </c>
      <c r="J59" s="97">
        <f t="shared" si="19"/>
        <v>125</v>
      </c>
      <c r="K59" s="97">
        <v>3.95</v>
      </c>
      <c r="L59" s="97">
        <f t="shared" si="23"/>
        <v>18.515625</v>
      </c>
      <c r="M59" s="97">
        <v>0</v>
      </c>
      <c r="N59" s="97">
        <v>0</v>
      </c>
      <c r="O59" s="97">
        <f t="shared" si="20"/>
        <v>27.993749999999999</v>
      </c>
      <c r="P59" s="97">
        <f t="shared" si="21"/>
        <v>143.515625</v>
      </c>
      <c r="Q59" s="130"/>
    </row>
    <row r="60" spans="1:17" ht="30" customHeight="1" x14ac:dyDescent="0.25">
      <c r="A60" s="4">
        <v>7</v>
      </c>
      <c r="B60" s="72" t="s">
        <v>205</v>
      </c>
      <c r="C60" s="68" t="s">
        <v>206</v>
      </c>
      <c r="D60" s="22" t="s">
        <v>200</v>
      </c>
      <c r="E60" s="97">
        <v>45</v>
      </c>
      <c r="F60" s="97">
        <f t="shared" si="18"/>
        <v>11.25</v>
      </c>
      <c r="G60" s="97">
        <f>F60*$G$59/$F$59</f>
        <v>58.487132830777227</v>
      </c>
      <c r="H60" s="97">
        <v>0</v>
      </c>
      <c r="I60" s="97">
        <f t="shared" si="22"/>
        <v>0</v>
      </c>
      <c r="J60" s="97">
        <f t="shared" si="19"/>
        <v>58.487132830777227</v>
      </c>
      <c r="K60" s="100">
        <v>0</v>
      </c>
      <c r="L60" s="97">
        <f t="shared" si="23"/>
        <v>0</v>
      </c>
      <c r="M60" s="97">
        <v>0</v>
      </c>
      <c r="N60" s="100">
        <v>0</v>
      </c>
      <c r="O60" s="97">
        <f t="shared" si="20"/>
        <v>11.25</v>
      </c>
      <c r="P60" s="97">
        <f t="shared" si="21"/>
        <v>58.487132830777227</v>
      </c>
      <c r="Q60" s="130"/>
    </row>
    <row r="62" spans="1:17" ht="15.75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4"/>
    </row>
  </sheetData>
  <sheetProtection algorithmName="SHA-512" hashValue="vf+GvsNVj5RsX1UwSUjNH3avsbE1Jv+PqrzQ40u6KjmycDqjv4i4WDRxVDWvrAC7sHsBJg6EvmOMylnhuGQrRw==" saltValue="7dV9+8ThCml3jhqNVBFzvA==" spinCount="100000" sheet="1" objects="1" scenarios="1"/>
  <mergeCells count="21">
    <mergeCell ref="A7:D7"/>
    <mergeCell ref="M6:N6"/>
    <mergeCell ref="A62:O62"/>
    <mergeCell ref="A12:O12"/>
    <mergeCell ref="E13:I13"/>
    <mergeCell ref="K13:L13"/>
    <mergeCell ref="M13:N13"/>
    <mergeCell ref="A14:D14"/>
    <mergeCell ref="A51:O51"/>
    <mergeCell ref="E52:I52"/>
    <mergeCell ref="K52:L52"/>
    <mergeCell ref="M52:N52"/>
    <mergeCell ref="A53:D53"/>
    <mergeCell ref="E6:I6"/>
    <mergeCell ref="K6:L6"/>
    <mergeCell ref="A5:P5"/>
    <mergeCell ref="A1:O1"/>
    <mergeCell ref="E2:I2"/>
    <mergeCell ref="K2:L2"/>
    <mergeCell ref="M2:N2"/>
    <mergeCell ref="A3:D3"/>
  </mergeCells>
  <phoneticPr fontId="11" type="noConversion"/>
  <pageMargins left="0.75" right="0.75" top="1" bottom="1" header="0.5" footer="0.5"/>
  <pageSetup paperSize="9" scale="62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Q44"/>
  <sheetViews>
    <sheetView workbookViewId="0">
      <selection activeCell="Q13" sqref="Q13"/>
    </sheetView>
  </sheetViews>
  <sheetFormatPr defaultRowHeight="15" x14ac:dyDescent="0.25"/>
  <cols>
    <col min="1" max="1" width="3.85546875" style="1" customWidth="1"/>
    <col min="2" max="2" width="10.5703125" style="11" customWidth="1"/>
    <col min="3" max="3" width="17.42578125" style="11" customWidth="1"/>
    <col min="4" max="4" width="21.855468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9.140625" style="27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24" style="11" customWidth="1"/>
  </cols>
  <sheetData>
    <row r="1" spans="1:17" ht="15.75" x14ac:dyDescent="0.25">
      <c r="A1" s="173" t="s">
        <v>297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</row>
    <row r="2" spans="1:17" ht="40.5" customHeight="1" x14ac:dyDescent="0.25">
      <c r="A2" s="70"/>
      <c r="B2" s="162"/>
      <c r="C2" s="162"/>
      <c r="D2" s="163"/>
      <c r="E2" s="163"/>
      <c r="F2" s="163"/>
      <c r="G2" s="163"/>
      <c r="H2" s="163"/>
      <c r="I2" s="164"/>
      <c r="J2" s="164"/>
      <c r="K2" s="163"/>
      <c r="L2" s="164"/>
      <c r="M2" s="163"/>
      <c r="N2" s="164"/>
      <c r="O2" s="163"/>
    </row>
    <row r="3" spans="1:17" ht="38.25" x14ac:dyDescent="0.25">
      <c r="A3" s="5" t="s">
        <v>51</v>
      </c>
      <c r="B3" s="9" t="s">
        <v>52</v>
      </c>
      <c r="C3" s="51" t="s">
        <v>70</v>
      </c>
      <c r="D3" s="9" t="s">
        <v>53</v>
      </c>
      <c r="E3" s="185" t="s">
        <v>54</v>
      </c>
      <c r="F3" s="185"/>
      <c r="G3" s="185"/>
      <c r="H3" s="185"/>
      <c r="I3" s="185"/>
      <c r="J3" s="10"/>
      <c r="K3" s="185" t="s">
        <v>55</v>
      </c>
      <c r="L3" s="185"/>
      <c r="M3" s="185" t="s">
        <v>56</v>
      </c>
      <c r="N3" s="185"/>
      <c r="O3" s="10"/>
      <c r="P3" s="49"/>
    </row>
    <row r="4" spans="1:17" ht="64.5" x14ac:dyDescent="0.25">
      <c r="A4" s="197" t="s">
        <v>39</v>
      </c>
      <c r="B4" s="197"/>
      <c r="C4" s="197"/>
      <c r="D4" s="197"/>
      <c r="E4" s="16" t="s">
        <v>58</v>
      </c>
      <c r="F4" s="16" t="s">
        <v>59</v>
      </c>
      <c r="G4" s="16" t="s">
        <v>60</v>
      </c>
      <c r="H4" s="16" t="s">
        <v>61</v>
      </c>
      <c r="I4" s="17" t="s">
        <v>62</v>
      </c>
      <c r="J4" s="18" t="s">
        <v>63</v>
      </c>
      <c r="K4" s="16" t="s">
        <v>58</v>
      </c>
      <c r="L4" s="19" t="s">
        <v>64</v>
      </c>
      <c r="M4" s="16" t="s">
        <v>65</v>
      </c>
      <c r="N4" s="16" t="s">
        <v>68</v>
      </c>
      <c r="O4" s="14" t="s">
        <v>57</v>
      </c>
      <c r="P4" s="15" t="s">
        <v>66</v>
      </c>
    </row>
    <row r="5" spans="1:17" ht="30" customHeight="1" x14ac:dyDescent="0.25">
      <c r="A5" s="4">
        <v>1</v>
      </c>
      <c r="B5" s="72" t="s">
        <v>4</v>
      </c>
      <c r="C5" s="21" t="s">
        <v>5</v>
      </c>
      <c r="D5" s="22" t="s">
        <v>200</v>
      </c>
      <c r="E5" s="98">
        <v>10</v>
      </c>
      <c r="F5" s="98">
        <f>E5/4</f>
        <v>2.5</v>
      </c>
      <c r="G5" s="98">
        <f>F5*$G$17/$F$17</f>
        <v>3.9926535175277489</v>
      </c>
      <c r="H5" s="98">
        <v>60</v>
      </c>
      <c r="I5" s="98">
        <f>H5*$I$10/$H$10</f>
        <v>214.28571428571428</v>
      </c>
      <c r="J5" s="98">
        <f>G5+I5</f>
        <v>218.27836780324202</v>
      </c>
      <c r="K5" s="98">
        <v>297.85000000000002</v>
      </c>
      <c r="L5" s="98">
        <v>300</v>
      </c>
      <c r="M5" s="98">
        <v>180</v>
      </c>
      <c r="N5" s="98">
        <v>200</v>
      </c>
      <c r="O5" s="98">
        <f>F5+H5+K5+M5</f>
        <v>540.35</v>
      </c>
      <c r="P5" s="98">
        <f>J5+L5+N5</f>
        <v>718.27836780324196</v>
      </c>
      <c r="Q5" s="130"/>
    </row>
    <row r="6" spans="1:17" ht="30" customHeight="1" x14ac:dyDescent="0.25">
      <c r="A6" s="8">
        <v>2</v>
      </c>
      <c r="B6" s="72" t="s">
        <v>85</v>
      </c>
      <c r="C6" s="21" t="s">
        <v>84</v>
      </c>
      <c r="D6" s="22" t="s">
        <v>200</v>
      </c>
      <c r="E6" s="97">
        <v>49.765000000000001</v>
      </c>
      <c r="F6" s="98">
        <f t="shared" ref="F6:F19" si="0">E6/4</f>
        <v>12.44125</v>
      </c>
      <c r="G6" s="98">
        <f t="shared" ref="G6:G16" si="1">F6*$G$17/$F$17</f>
        <v>19.869440229976842</v>
      </c>
      <c r="H6" s="97">
        <v>0</v>
      </c>
      <c r="I6" s="98">
        <f t="shared" ref="I6:I9" si="2">H6*$I$10/$H$10</f>
        <v>0</v>
      </c>
      <c r="J6" s="98">
        <f t="shared" ref="J6:J19" si="3">G6+I6</f>
        <v>19.869440229976842</v>
      </c>
      <c r="K6" s="97">
        <v>2.5</v>
      </c>
      <c r="L6" s="97">
        <f>K6*$L$5/$K$5</f>
        <v>2.5180459963068658</v>
      </c>
      <c r="M6" s="97">
        <v>50</v>
      </c>
      <c r="N6" s="97">
        <f>M6*$N$5/$M$5</f>
        <v>55.555555555555557</v>
      </c>
      <c r="O6" s="98">
        <f t="shared" ref="O6:O19" si="4">F6+H6+K6+M6</f>
        <v>64.941249999999997</v>
      </c>
      <c r="P6" s="98">
        <f t="shared" ref="P6:P19" si="5">J6+L6+N6</f>
        <v>77.94304178183927</v>
      </c>
      <c r="Q6" s="130"/>
    </row>
    <row r="7" spans="1:17" ht="30" customHeight="1" x14ac:dyDescent="0.25">
      <c r="A7" s="8">
        <v>3</v>
      </c>
      <c r="B7" s="72" t="s">
        <v>7</v>
      </c>
      <c r="C7" s="21" t="s">
        <v>8</v>
      </c>
      <c r="D7" s="22" t="s">
        <v>200</v>
      </c>
      <c r="E7" s="98">
        <v>178.75</v>
      </c>
      <c r="F7" s="98">
        <f t="shared" si="0"/>
        <v>44.6875</v>
      </c>
      <c r="G7" s="98">
        <f t="shared" si="1"/>
        <v>71.36868162580852</v>
      </c>
      <c r="H7" s="98">
        <v>0</v>
      </c>
      <c r="I7" s="98">
        <f t="shared" si="2"/>
        <v>0</v>
      </c>
      <c r="J7" s="98">
        <f t="shared" si="3"/>
        <v>71.36868162580852</v>
      </c>
      <c r="K7" s="98">
        <v>4.1500000000000004</v>
      </c>
      <c r="L7" s="97">
        <f t="shared" ref="L7:L18" si="6">K7*$L$5/$K$5</f>
        <v>4.1799563538693967</v>
      </c>
      <c r="M7" s="98">
        <v>130</v>
      </c>
      <c r="N7" s="97">
        <f t="shared" ref="N7:N19" si="7">M7*$N$5/$M$5</f>
        <v>144.44444444444446</v>
      </c>
      <c r="O7" s="98">
        <f t="shared" si="4"/>
        <v>178.83750000000001</v>
      </c>
      <c r="P7" s="98">
        <f t="shared" si="5"/>
        <v>219.99308242412238</v>
      </c>
      <c r="Q7" s="130"/>
    </row>
    <row r="8" spans="1:17" ht="30" customHeight="1" x14ac:dyDescent="0.25">
      <c r="A8" s="8">
        <v>4</v>
      </c>
      <c r="B8" s="72" t="s">
        <v>1</v>
      </c>
      <c r="C8" s="21" t="s">
        <v>2</v>
      </c>
      <c r="D8" s="22" t="s">
        <v>200</v>
      </c>
      <c r="E8" s="98">
        <v>43</v>
      </c>
      <c r="F8" s="98">
        <f t="shared" si="0"/>
        <v>10.75</v>
      </c>
      <c r="G8" s="98">
        <f t="shared" si="1"/>
        <v>17.16841012536932</v>
      </c>
      <c r="H8" s="98">
        <v>16.2</v>
      </c>
      <c r="I8" s="98">
        <f t="shared" si="2"/>
        <v>57.857142857142854</v>
      </c>
      <c r="J8" s="98">
        <f t="shared" si="3"/>
        <v>75.025552982512181</v>
      </c>
      <c r="K8" s="98">
        <v>30</v>
      </c>
      <c r="L8" s="97">
        <f t="shared" si="6"/>
        <v>30.216551955682387</v>
      </c>
      <c r="M8" s="98">
        <v>0</v>
      </c>
      <c r="N8" s="97">
        <f t="shared" si="7"/>
        <v>0</v>
      </c>
      <c r="O8" s="98">
        <f t="shared" si="4"/>
        <v>56.95</v>
      </c>
      <c r="P8" s="98">
        <f t="shared" si="5"/>
        <v>105.24210493819457</v>
      </c>
      <c r="Q8" s="133"/>
    </row>
    <row r="9" spans="1:17" ht="30" customHeight="1" x14ac:dyDescent="0.25">
      <c r="A9" s="8">
        <v>5</v>
      </c>
      <c r="B9" s="72" t="s">
        <v>91</v>
      </c>
      <c r="C9" s="21" t="s">
        <v>90</v>
      </c>
      <c r="D9" s="22" t="s">
        <v>200</v>
      </c>
      <c r="E9" s="98">
        <v>70</v>
      </c>
      <c r="F9" s="98">
        <f t="shared" si="0"/>
        <v>17.5</v>
      </c>
      <c r="G9" s="98">
        <f t="shared" si="1"/>
        <v>27.948574622694245</v>
      </c>
      <c r="H9" s="98">
        <v>39.450000000000003</v>
      </c>
      <c r="I9" s="98">
        <f t="shared" si="2"/>
        <v>140.89285714285717</v>
      </c>
      <c r="J9" s="98">
        <f t="shared" si="3"/>
        <v>168.84143176555142</v>
      </c>
      <c r="K9" s="98">
        <v>17.5</v>
      </c>
      <c r="L9" s="97">
        <f t="shared" si="6"/>
        <v>17.626321974148059</v>
      </c>
      <c r="M9" s="98">
        <v>30</v>
      </c>
      <c r="N9" s="97">
        <f t="shared" si="7"/>
        <v>33.333333333333336</v>
      </c>
      <c r="O9" s="98">
        <f t="shared" si="4"/>
        <v>104.45</v>
      </c>
      <c r="P9" s="98">
        <f t="shared" si="5"/>
        <v>219.80108707303282</v>
      </c>
      <c r="Q9" s="130"/>
    </row>
    <row r="10" spans="1:17" ht="30" customHeight="1" x14ac:dyDescent="0.25">
      <c r="A10" s="8">
        <v>6</v>
      </c>
      <c r="B10" s="72" t="s">
        <v>141</v>
      </c>
      <c r="C10" s="21" t="s">
        <v>140</v>
      </c>
      <c r="D10" s="22" t="s">
        <v>200</v>
      </c>
      <c r="E10" s="98">
        <v>10</v>
      </c>
      <c r="F10" s="98">
        <f t="shared" si="0"/>
        <v>2.5</v>
      </c>
      <c r="G10" s="98">
        <f t="shared" si="1"/>
        <v>3.9926535175277489</v>
      </c>
      <c r="H10" s="98">
        <v>105</v>
      </c>
      <c r="I10" s="98">
        <v>375</v>
      </c>
      <c r="J10" s="98">
        <f t="shared" si="3"/>
        <v>378.99265351752774</v>
      </c>
      <c r="K10" s="98">
        <v>0</v>
      </c>
      <c r="L10" s="97">
        <f t="shared" si="6"/>
        <v>0</v>
      </c>
      <c r="M10" s="98">
        <v>0</v>
      </c>
      <c r="N10" s="97">
        <f t="shared" si="7"/>
        <v>0</v>
      </c>
      <c r="O10" s="98">
        <f t="shared" si="4"/>
        <v>107.5</v>
      </c>
      <c r="P10" s="98">
        <f t="shared" si="5"/>
        <v>378.99265351752774</v>
      </c>
      <c r="Q10" s="131"/>
    </row>
    <row r="11" spans="1:17" ht="30" customHeight="1" x14ac:dyDescent="0.25">
      <c r="A11" s="8">
        <v>7</v>
      </c>
      <c r="B11" s="72" t="s">
        <v>201</v>
      </c>
      <c r="C11" s="21" t="s">
        <v>202</v>
      </c>
      <c r="D11" s="22" t="s">
        <v>200</v>
      </c>
      <c r="E11" s="97">
        <v>61.805</v>
      </c>
      <c r="F11" s="98">
        <f t="shared" si="0"/>
        <v>15.45125</v>
      </c>
      <c r="G11" s="98">
        <f t="shared" si="1"/>
        <v>24.676595065080253</v>
      </c>
      <c r="H11" s="97">
        <v>0</v>
      </c>
      <c r="I11" s="98">
        <f t="shared" ref="I11:I18" si="8">H11*$I$10/$H$10</f>
        <v>0</v>
      </c>
      <c r="J11" s="98">
        <f t="shared" si="3"/>
        <v>24.676595065080253</v>
      </c>
      <c r="K11" s="97">
        <v>0</v>
      </c>
      <c r="L11" s="97">
        <f t="shared" si="6"/>
        <v>0</v>
      </c>
      <c r="M11" s="97">
        <v>30</v>
      </c>
      <c r="N11" s="97">
        <f t="shared" si="7"/>
        <v>33.333333333333336</v>
      </c>
      <c r="O11" s="98">
        <f t="shared" si="4"/>
        <v>45.451250000000002</v>
      </c>
      <c r="P11" s="98">
        <f t="shared" si="5"/>
        <v>58.009928398413592</v>
      </c>
      <c r="Q11" s="130"/>
    </row>
    <row r="12" spans="1:17" ht="30" customHeight="1" x14ac:dyDescent="0.25">
      <c r="A12" s="8">
        <v>8</v>
      </c>
      <c r="B12" s="72" t="s">
        <v>103</v>
      </c>
      <c r="C12" s="21" t="s">
        <v>102</v>
      </c>
      <c r="D12" s="22" t="s">
        <v>200</v>
      </c>
      <c r="E12" s="97">
        <v>0</v>
      </c>
      <c r="F12" s="98">
        <f t="shared" si="0"/>
        <v>0</v>
      </c>
      <c r="G12" s="98">
        <f t="shared" si="1"/>
        <v>0</v>
      </c>
      <c r="H12" s="100">
        <v>64.8</v>
      </c>
      <c r="I12" s="98">
        <f t="shared" si="8"/>
        <v>231.42857142857142</v>
      </c>
      <c r="J12" s="98">
        <f t="shared" si="3"/>
        <v>231.42857142857142</v>
      </c>
      <c r="K12" s="97">
        <v>26.9</v>
      </c>
      <c r="L12" s="97">
        <f t="shared" si="6"/>
        <v>27.094174920261874</v>
      </c>
      <c r="M12" s="97">
        <v>20</v>
      </c>
      <c r="N12" s="97">
        <f t="shared" si="7"/>
        <v>22.222222222222221</v>
      </c>
      <c r="O12" s="98">
        <f t="shared" si="4"/>
        <v>111.69999999999999</v>
      </c>
      <c r="P12" s="98">
        <f t="shared" si="5"/>
        <v>280.74496857105549</v>
      </c>
      <c r="Q12" s="130"/>
    </row>
    <row r="13" spans="1:17" ht="30" customHeight="1" x14ac:dyDescent="0.25">
      <c r="A13" s="8">
        <v>9</v>
      </c>
      <c r="B13" s="72" t="s">
        <v>225</v>
      </c>
      <c r="C13" s="21" t="s">
        <v>226</v>
      </c>
      <c r="D13" s="22" t="s">
        <v>200</v>
      </c>
      <c r="E13" s="97">
        <v>129.05500000000001</v>
      </c>
      <c r="F13" s="98">
        <f t="shared" si="0"/>
        <v>32.263750000000002</v>
      </c>
      <c r="G13" s="98">
        <f t="shared" si="1"/>
        <v>51.527189970454366</v>
      </c>
      <c r="H13" s="100">
        <v>0</v>
      </c>
      <c r="I13" s="98">
        <f t="shared" si="8"/>
        <v>0</v>
      </c>
      <c r="J13" s="98">
        <f t="shared" si="3"/>
        <v>51.527189970454366</v>
      </c>
      <c r="K13" s="97">
        <v>10.95</v>
      </c>
      <c r="L13" s="97">
        <f t="shared" si="6"/>
        <v>11.029041463824072</v>
      </c>
      <c r="M13" s="97">
        <v>60</v>
      </c>
      <c r="N13" s="97">
        <f t="shared" si="7"/>
        <v>66.666666666666671</v>
      </c>
      <c r="O13" s="98">
        <f t="shared" si="4"/>
        <v>103.21375</v>
      </c>
      <c r="P13" s="98">
        <f t="shared" si="5"/>
        <v>129.22289810094512</v>
      </c>
      <c r="Q13" s="130"/>
    </row>
    <row r="14" spans="1:17" ht="30" customHeight="1" x14ac:dyDescent="0.25">
      <c r="A14" s="8">
        <v>10</v>
      </c>
      <c r="B14" s="72" t="s">
        <v>159</v>
      </c>
      <c r="C14" s="21" t="s">
        <v>158</v>
      </c>
      <c r="D14" s="22" t="s">
        <v>200</v>
      </c>
      <c r="E14" s="97">
        <v>163.44999999999999</v>
      </c>
      <c r="F14" s="98">
        <f t="shared" si="0"/>
        <v>40.862499999999997</v>
      </c>
      <c r="G14" s="98">
        <f t="shared" si="1"/>
        <v>65.259921743991057</v>
      </c>
      <c r="H14" s="100">
        <v>100.95</v>
      </c>
      <c r="I14" s="98">
        <f t="shared" si="8"/>
        <v>360.53571428571428</v>
      </c>
      <c r="J14" s="98">
        <f t="shared" si="3"/>
        <v>425.79563602970535</v>
      </c>
      <c r="K14" s="97">
        <v>34.049999999999997</v>
      </c>
      <c r="L14" s="97">
        <f t="shared" si="6"/>
        <v>34.295786469699507</v>
      </c>
      <c r="M14" s="97">
        <v>30</v>
      </c>
      <c r="N14" s="97">
        <f t="shared" si="7"/>
        <v>33.333333333333336</v>
      </c>
      <c r="O14" s="98">
        <f t="shared" si="4"/>
        <v>205.86250000000001</v>
      </c>
      <c r="P14" s="98">
        <f t="shared" si="5"/>
        <v>493.42475583273819</v>
      </c>
      <c r="Q14" s="130"/>
    </row>
    <row r="15" spans="1:17" ht="30" customHeight="1" x14ac:dyDescent="0.25">
      <c r="A15" s="8">
        <v>11</v>
      </c>
      <c r="B15" s="72" t="s">
        <v>247</v>
      </c>
      <c r="C15" s="21" t="s">
        <v>248</v>
      </c>
      <c r="D15" s="22" t="s">
        <v>200</v>
      </c>
      <c r="E15" s="97">
        <v>83.125</v>
      </c>
      <c r="F15" s="98">
        <f t="shared" si="0"/>
        <v>20.78125</v>
      </c>
      <c r="G15" s="98">
        <f t="shared" si="1"/>
        <v>33.188932364449414</v>
      </c>
      <c r="H15" s="97">
        <v>0</v>
      </c>
      <c r="I15" s="98">
        <f t="shared" si="8"/>
        <v>0</v>
      </c>
      <c r="J15" s="98">
        <f t="shared" si="3"/>
        <v>33.188932364449414</v>
      </c>
      <c r="K15" s="97">
        <v>128.5</v>
      </c>
      <c r="L15" s="97">
        <f t="shared" si="6"/>
        <v>129.4275642101729</v>
      </c>
      <c r="M15" s="97">
        <v>0</v>
      </c>
      <c r="N15" s="97">
        <f t="shared" si="7"/>
        <v>0</v>
      </c>
      <c r="O15" s="98">
        <f t="shared" si="4"/>
        <v>149.28125</v>
      </c>
      <c r="P15" s="98">
        <f t="shared" si="5"/>
        <v>162.61649657462232</v>
      </c>
      <c r="Q15" s="130"/>
    </row>
    <row r="16" spans="1:17" ht="30" customHeight="1" x14ac:dyDescent="0.25">
      <c r="A16" s="8">
        <v>12</v>
      </c>
      <c r="B16" s="72" t="s">
        <v>233</v>
      </c>
      <c r="C16" s="21" t="s">
        <v>234</v>
      </c>
      <c r="D16" s="22" t="s">
        <v>200</v>
      </c>
      <c r="E16" s="97">
        <v>200.85499999999999</v>
      </c>
      <c r="F16" s="98">
        <f t="shared" si="0"/>
        <v>50.213749999999997</v>
      </c>
      <c r="G16" s="98">
        <f t="shared" si="1"/>
        <v>80.194442226303607</v>
      </c>
      <c r="H16" s="100">
        <v>60</v>
      </c>
      <c r="I16" s="98">
        <f t="shared" si="8"/>
        <v>214.28571428571428</v>
      </c>
      <c r="J16" s="98">
        <f t="shared" si="3"/>
        <v>294.48015651201786</v>
      </c>
      <c r="K16" s="97">
        <v>58.8</v>
      </c>
      <c r="L16" s="97">
        <f t="shared" si="6"/>
        <v>59.224441833137483</v>
      </c>
      <c r="M16" s="97">
        <v>40</v>
      </c>
      <c r="N16" s="97">
        <f t="shared" si="7"/>
        <v>44.444444444444443</v>
      </c>
      <c r="O16" s="98">
        <f t="shared" si="4"/>
        <v>209.01375000000002</v>
      </c>
      <c r="P16" s="98">
        <f t="shared" si="5"/>
        <v>398.14904278959978</v>
      </c>
      <c r="Q16" s="130"/>
    </row>
    <row r="17" spans="1:17" ht="30" customHeight="1" x14ac:dyDescent="0.25">
      <c r="A17" s="8">
        <v>13</v>
      </c>
      <c r="B17" s="72" t="s">
        <v>251</v>
      </c>
      <c r="C17" s="21" t="s">
        <v>252</v>
      </c>
      <c r="D17" s="22" t="s">
        <v>200</v>
      </c>
      <c r="E17" s="97">
        <v>313.07499999999999</v>
      </c>
      <c r="F17" s="98">
        <f t="shared" si="0"/>
        <v>78.268749999999997</v>
      </c>
      <c r="G17" s="97">
        <v>125</v>
      </c>
      <c r="H17" s="97">
        <v>0</v>
      </c>
      <c r="I17" s="98">
        <f t="shared" si="8"/>
        <v>0</v>
      </c>
      <c r="J17" s="98">
        <f t="shared" si="3"/>
        <v>125</v>
      </c>
      <c r="K17" s="97">
        <v>11.2</v>
      </c>
      <c r="L17" s="97">
        <f t="shared" si="6"/>
        <v>11.280846063454758</v>
      </c>
      <c r="M17" s="97">
        <v>0</v>
      </c>
      <c r="N17" s="97">
        <f t="shared" si="7"/>
        <v>0</v>
      </c>
      <c r="O17" s="98">
        <f t="shared" si="4"/>
        <v>89.46875</v>
      </c>
      <c r="P17" s="98">
        <f t="shared" si="5"/>
        <v>136.28084606345476</v>
      </c>
      <c r="Q17" s="130"/>
    </row>
    <row r="18" spans="1:17" ht="30" customHeight="1" x14ac:dyDescent="0.25">
      <c r="A18" s="8">
        <v>14</v>
      </c>
      <c r="B18" s="72" t="s">
        <v>79</v>
      </c>
      <c r="C18" s="21" t="s">
        <v>78</v>
      </c>
      <c r="D18" s="22" t="s">
        <v>200</v>
      </c>
      <c r="E18" s="98">
        <v>21.55</v>
      </c>
      <c r="F18" s="98">
        <f t="shared" si="0"/>
        <v>5.3875000000000002</v>
      </c>
      <c r="G18" s="98">
        <f t="shared" ref="G18:G19" si="9">F18*$G$17/$F$17</f>
        <v>8.6041683302722998</v>
      </c>
      <c r="H18" s="98">
        <v>32.1</v>
      </c>
      <c r="I18" s="98">
        <f t="shared" si="8"/>
        <v>114.64285714285714</v>
      </c>
      <c r="J18" s="98">
        <f t="shared" si="3"/>
        <v>123.24702547312944</v>
      </c>
      <c r="K18" s="98">
        <v>54.9</v>
      </c>
      <c r="L18" s="97">
        <f t="shared" si="6"/>
        <v>55.296290078898771</v>
      </c>
      <c r="M18" s="98">
        <v>0</v>
      </c>
      <c r="N18" s="97">
        <f t="shared" si="7"/>
        <v>0</v>
      </c>
      <c r="O18" s="98">
        <f t="shared" si="4"/>
        <v>92.387500000000003</v>
      </c>
      <c r="P18" s="98">
        <f t="shared" si="5"/>
        <v>178.54331555202822</v>
      </c>
      <c r="Q18" s="130"/>
    </row>
    <row r="19" spans="1:17" ht="30" customHeight="1" x14ac:dyDescent="0.25">
      <c r="A19" s="8">
        <v>15</v>
      </c>
      <c r="B19" s="72" t="s">
        <v>111</v>
      </c>
      <c r="C19" s="21" t="s">
        <v>110</v>
      </c>
      <c r="D19" s="22" t="s">
        <v>200</v>
      </c>
      <c r="E19" s="97">
        <v>66.25</v>
      </c>
      <c r="F19" s="98">
        <f t="shared" si="0"/>
        <v>16.5625</v>
      </c>
      <c r="G19" s="98">
        <f t="shared" si="9"/>
        <v>26.451329553621338</v>
      </c>
      <c r="H19" s="100">
        <v>0</v>
      </c>
      <c r="I19" s="98">
        <f>H19*$I$10/$H$10</f>
        <v>0</v>
      </c>
      <c r="J19" s="98">
        <f t="shared" si="3"/>
        <v>26.451329553621338</v>
      </c>
      <c r="K19" s="97">
        <v>41.4</v>
      </c>
      <c r="L19" s="97">
        <f>K19*$L$5/$K$5</f>
        <v>41.698841698841697</v>
      </c>
      <c r="M19" s="97">
        <v>0</v>
      </c>
      <c r="N19" s="97">
        <f t="shared" si="7"/>
        <v>0</v>
      </c>
      <c r="O19" s="98">
        <f t="shared" si="4"/>
        <v>57.962499999999999</v>
      </c>
      <c r="P19" s="98">
        <f t="shared" si="5"/>
        <v>68.150171252463039</v>
      </c>
      <c r="Q19" s="130"/>
    </row>
    <row r="20" spans="1:17" x14ac:dyDescent="0.25">
      <c r="A20" s="6"/>
      <c r="B20" s="26"/>
      <c r="C20" s="26"/>
    </row>
    <row r="21" spans="1:17" x14ac:dyDescent="0.25">
      <c r="A21" s="6"/>
      <c r="B21" s="26"/>
      <c r="C21" s="26"/>
    </row>
    <row r="23" spans="1:17" ht="38.25" x14ac:dyDescent="0.25">
      <c r="A23" s="5" t="s">
        <v>71</v>
      </c>
      <c r="B23" s="14" t="s">
        <v>52</v>
      </c>
      <c r="C23" s="51" t="s">
        <v>70</v>
      </c>
      <c r="D23" s="9" t="s">
        <v>53</v>
      </c>
      <c r="E23" s="185" t="s">
        <v>54</v>
      </c>
      <c r="F23" s="185"/>
      <c r="G23" s="185"/>
      <c r="H23" s="185"/>
      <c r="I23" s="185"/>
      <c r="J23" s="14"/>
      <c r="K23" s="185" t="s">
        <v>55</v>
      </c>
      <c r="L23" s="185"/>
      <c r="M23" s="185" t="s">
        <v>56</v>
      </c>
      <c r="N23" s="185"/>
      <c r="O23" s="14"/>
      <c r="P23" s="13"/>
    </row>
    <row r="24" spans="1:17" ht="64.5" x14ac:dyDescent="0.25">
      <c r="A24" s="197" t="s">
        <v>40</v>
      </c>
      <c r="B24" s="197"/>
      <c r="C24" s="197"/>
      <c r="D24" s="197"/>
      <c r="E24" s="16" t="s">
        <v>58</v>
      </c>
      <c r="F24" s="16" t="s">
        <v>59</v>
      </c>
      <c r="G24" s="16" t="s">
        <v>60</v>
      </c>
      <c r="H24" s="16" t="s">
        <v>61</v>
      </c>
      <c r="I24" s="17" t="s">
        <v>62</v>
      </c>
      <c r="J24" s="18" t="s">
        <v>63</v>
      </c>
      <c r="K24" s="16" t="s">
        <v>58</v>
      </c>
      <c r="L24" s="19" t="s">
        <v>64</v>
      </c>
      <c r="M24" s="16" t="s">
        <v>65</v>
      </c>
      <c r="N24" s="16" t="s">
        <v>68</v>
      </c>
      <c r="O24" s="14" t="s">
        <v>57</v>
      </c>
      <c r="P24" s="14" t="s">
        <v>66</v>
      </c>
    </row>
    <row r="25" spans="1:17" ht="26.25" x14ac:dyDescent="0.25">
      <c r="A25" s="4">
        <v>1</v>
      </c>
      <c r="B25" s="33" t="s">
        <v>254</v>
      </c>
      <c r="C25" s="21" t="s">
        <v>255</v>
      </c>
      <c r="D25" s="22" t="s">
        <v>209</v>
      </c>
      <c r="E25" s="97">
        <v>283.375</v>
      </c>
      <c r="F25" s="97">
        <f>E25/4</f>
        <v>70.84375</v>
      </c>
      <c r="G25" s="97">
        <f>F25*$G$42/$F$42</f>
        <v>109.01554204816496</v>
      </c>
      <c r="H25" s="97">
        <v>30</v>
      </c>
      <c r="I25" s="97">
        <f>H25*$I$40/$H$40</f>
        <v>70.159027128157163</v>
      </c>
      <c r="J25" s="97">
        <f>G25+I25</f>
        <v>179.17456917632211</v>
      </c>
      <c r="K25" s="97">
        <v>61.55</v>
      </c>
      <c r="L25" s="100">
        <f>K25*$L$30/$K$30</f>
        <v>96.473354231974923</v>
      </c>
      <c r="M25" s="97">
        <v>110</v>
      </c>
      <c r="N25" s="97">
        <f>M25*$N$35/$M$35</f>
        <v>110</v>
      </c>
      <c r="O25" s="97">
        <f>F25+H25+K25+M25</f>
        <v>272.39375000000001</v>
      </c>
      <c r="P25" s="97">
        <f>J25+L25+N25</f>
        <v>385.64792340829706</v>
      </c>
      <c r="Q25" s="55"/>
    </row>
    <row r="26" spans="1:17" ht="26.25" x14ac:dyDescent="0.25">
      <c r="A26" s="4">
        <v>2</v>
      </c>
      <c r="B26" s="33" t="s">
        <v>163</v>
      </c>
      <c r="C26" s="21" t="s">
        <v>162</v>
      </c>
      <c r="D26" s="22" t="s">
        <v>209</v>
      </c>
      <c r="E26" s="97">
        <v>65.575000000000003</v>
      </c>
      <c r="F26" s="97">
        <f t="shared" ref="F26:F44" si="10">E26/4</f>
        <v>16.393750000000001</v>
      </c>
      <c r="G26" s="97">
        <f t="shared" ref="G26:G41" si="11">F26*$G$42/$F$42</f>
        <v>25.226975455874431</v>
      </c>
      <c r="H26" s="97">
        <v>0</v>
      </c>
      <c r="I26" s="97">
        <f t="shared" ref="I26:I39" si="12">H26*$I$40/$H$40</f>
        <v>0</v>
      </c>
      <c r="J26" s="97">
        <f t="shared" ref="J26:J44" si="13">G26+I26</f>
        <v>25.226975455874431</v>
      </c>
      <c r="K26" s="97">
        <v>56.3</v>
      </c>
      <c r="L26" s="100">
        <f t="shared" ref="L26:L29" si="14">K26*$L$30/$K$30</f>
        <v>88.244514106583068</v>
      </c>
      <c r="M26" s="97">
        <v>0</v>
      </c>
      <c r="N26" s="97">
        <f t="shared" ref="N26:N34" si="15">M26*$N$35/$M$35</f>
        <v>0</v>
      </c>
      <c r="O26" s="97">
        <f t="shared" ref="O26:O44" si="16">F26+H26+K26+M26</f>
        <v>72.693749999999994</v>
      </c>
      <c r="P26" s="97">
        <f t="shared" ref="P26:P44" si="17">J26+L26+N26</f>
        <v>113.47148956245749</v>
      </c>
      <c r="Q26" s="132"/>
    </row>
    <row r="27" spans="1:17" ht="26.25" x14ac:dyDescent="0.25">
      <c r="A27" s="4">
        <v>3</v>
      </c>
      <c r="B27" s="33" t="s">
        <v>189</v>
      </c>
      <c r="C27" s="22" t="s">
        <v>188</v>
      </c>
      <c r="D27" s="22" t="s">
        <v>209</v>
      </c>
      <c r="E27" s="97">
        <v>10</v>
      </c>
      <c r="F27" s="97">
        <f t="shared" si="10"/>
        <v>2.5</v>
      </c>
      <c r="G27" s="97">
        <f t="shared" si="11"/>
        <v>3.847041624990382</v>
      </c>
      <c r="H27" s="97">
        <v>142.35</v>
      </c>
      <c r="I27" s="97">
        <f t="shared" si="12"/>
        <v>332.9045837231057</v>
      </c>
      <c r="J27" s="97">
        <f t="shared" si="13"/>
        <v>336.75162534809607</v>
      </c>
      <c r="K27" s="97">
        <v>44.95</v>
      </c>
      <c r="L27" s="100">
        <f t="shared" si="14"/>
        <v>70.454545454545453</v>
      </c>
      <c r="M27" s="97">
        <v>20</v>
      </c>
      <c r="N27" s="97">
        <f t="shared" si="15"/>
        <v>20</v>
      </c>
      <c r="O27" s="97">
        <f t="shared" si="16"/>
        <v>209.8</v>
      </c>
      <c r="P27" s="97">
        <f t="shared" si="17"/>
        <v>427.20617080264151</v>
      </c>
      <c r="Q27" s="55"/>
    </row>
    <row r="28" spans="1:17" ht="26.25" x14ac:dyDescent="0.25">
      <c r="A28" s="4">
        <v>4</v>
      </c>
      <c r="B28" s="33" t="s">
        <v>127</v>
      </c>
      <c r="C28" s="22" t="s">
        <v>126</v>
      </c>
      <c r="D28" s="22" t="s">
        <v>209</v>
      </c>
      <c r="E28" s="97">
        <v>284.82499999999999</v>
      </c>
      <c r="F28" s="97">
        <f t="shared" si="10"/>
        <v>71.206249999999997</v>
      </c>
      <c r="G28" s="97">
        <f t="shared" si="11"/>
        <v>109.57336308378856</v>
      </c>
      <c r="H28" s="97">
        <v>15</v>
      </c>
      <c r="I28" s="97">
        <f t="shared" si="12"/>
        <v>35.079513564078582</v>
      </c>
      <c r="J28" s="97">
        <f t="shared" si="13"/>
        <v>144.65287664786715</v>
      </c>
      <c r="K28" s="97">
        <v>75.25</v>
      </c>
      <c r="L28" s="100">
        <f t="shared" si="14"/>
        <v>117.94670846394985</v>
      </c>
      <c r="M28" s="97">
        <v>0</v>
      </c>
      <c r="N28" s="97">
        <f t="shared" si="15"/>
        <v>0</v>
      </c>
      <c r="O28" s="97">
        <f t="shared" si="16"/>
        <v>161.45625000000001</v>
      </c>
      <c r="P28" s="97">
        <f t="shared" si="17"/>
        <v>262.59958511181696</v>
      </c>
      <c r="Q28" s="55"/>
    </row>
    <row r="29" spans="1:17" ht="26.25" x14ac:dyDescent="0.25">
      <c r="A29" s="4">
        <v>5</v>
      </c>
      <c r="B29" s="33" t="s">
        <v>20</v>
      </c>
      <c r="C29" s="22" t="s">
        <v>21</v>
      </c>
      <c r="D29" s="22" t="s">
        <v>209</v>
      </c>
      <c r="E29" s="97">
        <v>266.05</v>
      </c>
      <c r="F29" s="97">
        <f t="shared" si="10"/>
        <v>66.512500000000003</v>
      </c>
      <c r="G29" s="97">
        <f t="shared" si="11"/>
        <v>102.35054243286912</v>
      </c>
      <c r="H29" s="97">
        <v>0</v>
      </c>
      <c r="I29" s="97">
        <f t="shared" si="12"/>
        <v>0</v>
      </c>
      <c r="J29" s="97">
        <f t="shared" si="13"/>
        <v>102.35054243286912</v>
      </c>
      <c r="K29" s="97">
        <v>112.95</v>
      </c>
      <c r="L29" s="100">
        <f t="shared" si="14"/>
        <v>177.03761755485894</v>
      </c>
      <c r="M29" s="97">
        <v>60</v>
      </c>
      <c r="N29" s="97">
        <f t="shared" si="15"/>
        <v>60</v>
      </c>
      <c r="O29" s="97">
        <f t="shared" si="16"/>
        <v>239.46250000000001</v>
      </c>
      <c r="P29" s="97">
        <f t="shared" si="17"/>
        <v>339.38815998772805</v>
      </c>
      <c r="Q29" s="55"/>
    </row>
    <row r="30" spans="1:17" ht="26.25" x14ac:dyDescent="0.25">
      <c r="A30" s="4">
        <v>6</v>
      </c>
      <c r="B30" s="33" t="s">
        <v>191</v>
      </c>
      <c r="C30" s="22" t="s">
        <v>190</v>
      </c>
      <c r="D30" s="22" t="s">
        <v>209</v>
      </c>
      <c r="E30" s="97">
        <v>78.58</v>
      </c>
      <c r="F30" s="97">
        <f t="shared" si="10"/>
        <v>19.645</v>
      </c>
      <c r="G30" s="97">
        <f t="shared" si="11"/>
        <v>30.230053089174422</v>
      </c>
      <c r="H30" s="97">
        <v>64.5</v>
      </c>
      <c r="I30" s="97">
        <f t="shared" si="12"/>
        <v>150.8419083255379</v>
      </c>
      <c r="J30" s="97">
        <f t="shared" si="13"/>
        <v>181.07196141471232</v>
      </c>
      <c r="K30" s="97">
        <v>191.4</v>
      </c>
      <c r="L30" s="97">
        <v>300</v>
      </c>
      <c r="M30" s="97">
        <v>0</v>
      </c>
      <c r="N30" s="97">
        <f t="shared" si="15"/>
        <v>0</v>
      </c>
      <c r="O30" s="97">
        <f t="shared" si="16"/>
        <v>275.54500000000002</v>
      </c>
      <c r="P30" s="97">
        <f t="shared" si="17"/>
        <v>481.07196141471229</v>
      </c>
      <c r="Q30" s="55"/>
    </row>
    <row r="31" spans="1:17" ht="26.25" x14ac:dyDescent="0.25">
      <c r="A31" s="4">
        <v>7</v>
      </c>
      <c r="B31" s="33" t="s">
        <v>241</v>
      </c>
      <c r="C31" s="22" t="s">
        <v>242</v>
      </c>
      <c r="D31" s="22" t="s">
        <v>209</v>
      </c>
      <c r="E31" s="97">
        <v>178.75</v>
      </c>
      <c r="F31" s="97">
        <f t="shared" si="10"/>
        <v>44.6875</v>
      </c>
      <c r="G31" s="97">
        <f t="shared" si="11"/>
        <v>68.765869046703088</v>
      </c>
      <c r="H31" s="97">
        <v>32.1</v>
      </c>
      <c r="I31" s="97">
        <f t="shared" si="12"/>
        <v>75.070159027128156</v>
      </c>
      <c r="J31" s="97">
        <f t="shared" si="13"/>
        <v>143.83602807383124</v>
      </c>
      <c r="K31" s="97">
        <v>80.7</v>
      </c>
      <c r="L31" s="100">
        <f t="shared" ref="L31:L44" si="18">K31*$L$30/$K$30</f>
        <v>126.48902821316614</v>
      </c>
      <c r="M31" s="97">
        <v>50</v>
      </c>
      <c r="N31" s="97">
        <f t="shared" si="15"/>
        <v>50</v>
      </c>
      <c r="O31" s="97">
        <f t="shared" si="16"/>
        <v>207.48750000000001</v>
      </c>
      <c r="P31" s="97">
        <f t="shared" si="17"/>
        <v>320.32505628699738</v>
      </c>
      <c r="Q31" s="55"/>
    </row>
    <row r="32" spans="1:17" ht="26.25" x14ac:dyDescent="0.25">
      <c r="A32" s="4">
        <v>8</v>
      </c>
      <c r="B32" s="33" t="s">
        <v>181</v>
      </c>
      <c r="C32" s="22" t="s">
        <v>180</v>
      </c>
      <c r="D32" s="22" t="s">
        <v>209</v>
      </c>
      <c r="E32" s="97">
        <v>120.1</v>
      </c>
      <c r="F32" s="97">
        <f t="shared" si="10"/>
        <v>30.024999999999999</v>
      </c>
      <c r="G32" s="97">
        <f t="shared" si="11"/>
        <v>46.202969916134492</v>
      </c>
      <c r="H32" s="97">
        <v>75</v>
      </c>
      <c r="I32" s="97">
        <f t="shared" si="12"/>
        <v>175.39756782039291</v>
      </c>
      <c r="J32" s="97">
        <f t="shared" si="13"/>
        <v>221.6005377365274</v>
      </c>
      <c r="K32" s="97">
        <v>136.05000000000001</v>
      </c>
      <c r="L32" s="100">
        <f t="shared" si="18"/>
        <v>213.24451410658307</v>
      </c>
      <c r="M32" s="97">
        <v>140</v>
      </c>
      <c r="N32" s="97">
        <f t="shared" si="15"/>
        <v>140</v>
      </c>
      <c r="O32" s="97">
        <f t="shared" si="16"/>
        <v>381.07500000000005</v>
      </c>
      <c r="P32" s="97">
        <f t="shared" si="17"/>
        <v>574.84505184311047</v>
      </c>
      <c r="Q32" s="55"/>
    </row>
    <row r="33" spans="1:17" ht="26.25" x14ac:dyDescent="0.25">
      <c r="A33" s="4">
        <v>9</v>
      </c>
      <c r="B33" s="33" t="s">
        <v>129</v>
      </c>
      <c r="C33" s="22" t="s">
        <v>128</v>
      </c>
      <c r="D33" s="22" t="s">
        <v>209</v>
      </c>
      <c r="E33" s="97">
        <v>175.75</v>
      </c>
      <c r="F33" s="97">
        <f t="shared" si="10"/>
        <v>43.9375</v>
      </c>
      <c r="G33" s="97">
        <f t="shared" si="11"/>
        <v>67.611756559205972</v>
      </c>
      <c r="H33" s="97">
        <v>10.8</v>
      </c>
      <c r="I33" s="97">
        <f t="shared" si="12"/>
        <v>25.257249766136582</v>
      </c>
      <c r="J33" s="97">
        <f t="shared" si="13"/>
        <v>92.869006325342554</v>
      </c>
      <c r="K33" s="97">
        <v>103.85</v>
      </c>
      <c r="L33" s="100">
        <f t="shared" si="18"/>
        <v>162.77429467084639</v>
      </c>
      <c r="M33" s="97">
        <v>150</v>
      </c>
      <c r="N33" s="97">
        <f t="shared" si="15"/>
        <v>150</v>
      </c>
      <c r="O33" s="97">
        <f t="shared" si="16"/>
        <v>308.58749999999998</v>
      </c>
      <c r="P33" s="97">
        <f t="shared" si="17"/>
        <v>405.64330099618894</v>
      </c>
      <c r="Q33" s="55"/>
    </row>
    <row r="34" spans="1:17" ht="26.25" x14ac:dyDescent="0.25">
      <c r="A34" s="4">
        <v>10</v>
      </c>
      <c r="B34" s="33" t="s">
        <v>257</v>
      </c>
      <c r="C34" s="22" t="s">
        <v>258</v>
      </c>
      <c r="D34" s="22" t="s">
        <v>209</v>
      </c>
      <c r="E34" s="97">
        <v>10</v>
      </c>
      <c r="F34" s="97">
        <f t="shared" si="10"/>
        <v>2.5</v>
      </c>
      <c r="G34" s="97">
        <f t="shared" si="11"/>
        <v>3.847041624990382</v>
      </c>
      <c r="H34" s="97">
        <v>0</v>
      </c>
      <c r="I34" s="97">
        <f t="shared" si="12"/>
        <v>0</v>
      </c>
      <c r="J34" s="97">
        <f t="shared" si="13"/>
        <v>3.847041624990382</v>
      </c>
      <c r="K34" s="97">
        <v>4.0999999999999996</v>
      </c>
      <c r="L34" s="100">
        <f t="shared" si="18"/>
        <v>6.4263322884012535</v>
      </c>
      <c r="M34" s="97">
        <v>0</v>
      </c>
      <c r="N34" s="97">
        <f t="shared" si="15"/>
        <v>0</v>
      </c>
      <c r="O34" s="97">
        <f t="shared" si="16"/>
        <v>6.6</v>
      </c>
      <c r="P34" s="97">
        <f t="shared" si="17"/>
        <v>10.273373913391636</v>
      </c>
      <c r="Q34" s="55"/>
    </row>
    <row r="35" spans="1:17" ht="26.25" x14ac:dyDescent="0.25">
      <c r="A35" s="4">
        <v>11</v>
      </c>
      <c r="B35" s="33" t="s">
        <v>187</v>
      </c>
      <c r="C35" s="22" t="s">
        <v>186</v>
      </c>
      <c r="D35" s="22" t="s">
        <v>209</v>
      </c>
      <c r="E35" s="97">
        <v>86.45</v>
      </c>
      <c r="F35" s="97">
        <f t="shared" si="10"/>
        <v>21.612500000000001</v>
      </c>
      <c r="G35" s="97">
        <f t="shared" si="11"/>
        <v>33.257674848041852</v>
      </c>
      <c r="H35" s="97">
        <v>30</v>
      </c>
      <c r="I35" s="97">
        <f t="shared" si="12"/>
        <v>70.159027128157163</v>
      </c>
      <c r="J35" s="97">
        <f t="shared" si="13"/>
        <v>103.41670197619902</v>
      </c>
      <c r="K35" s="97">
        <v>162.94999999999999</v>
      </c>
      <c r="L35" s="100">
        <f t="shared" si="18"/>
        <v>255.40752351097177</v>
      </c>
      <c r="M35" s="97">
        <v>200</v>
      </c>
      <c r="N35" s="97">
        <v>200</v>
      </c>
      <c r="O35" s="97">
        <f t="shared" si="16"/>
        <v>414.5625</v>
      </c>
      <c r="P35" s="97">
        <f t="shared" si="17"/>
        <v>558.82422548717079</v>
      </c>
      <c r="Q35" s="55"/>
    </row>
    <row r="36" spans="1:17" ht="26.25" x14ac:dyDescent="0.25">
      <c r="A36" s="4">
        <v>12</v>
      </c>
      <c r="B36" s="33" t="s">
        <v>165</v>
      </c>
      <c r="C36" s="22" t="s">
        <v>164</v>
      </c>
      <c r="D36" s="22" t="s">
        <v>209</v>
      </c>
      <c r="E36" s="97">
        <v>32.770000000000003</v>
      </c>
      <c r="F36" s="97">
        <f t="shared" si="10"/>
        <v>8.1925000000000008</v>
      </c>
      <c r="G36" s="97">
        <f t="shared" si="11"/>
        <v>12.606755405093482</v>
      </c>
      <c r="H36" s="97">
        <v>114.3</v>
      </c>
      <c r="I36" s="97">
        <f t="shared" si="12"/>
        <v>267.30589335827875</v>
      </c>
      <c r="J36" s="97">
        <f t="shared" si="13"/>
        <v>279.91264876337226</v>
      </c>
      <c r="K36" s="97">
        <v>119.2</v>
      </c>
      <c r="L36" s="100">
        <f t="shared" si="18"/>
        <v>186.83385579937303</v>
      </c>
      <c r="M36" s="97">
        <v>130</v>
      </c>
      <c r="N36" s="97">
        <f t="shared" ref="N36:N44" si="19">M36*$N$35/$M$35</f>
        <v>130</v>
      </c>
      <c r="O36" s="97">
        <f t="shared" si="16"/>
        <v>371.6925</v>
      </c>
      <c r="P36" s="97">
        <f t="shared" si="17"/>
        <v>596.74650456274526</v>
      </c>
      <c r="Q36" s="55"/>
    </row>
    <row r="37" spans="1:17" ht="26.25" x14ac:dyDescent="0.25">
      <c r="A37" s="4">
        <v>13</v>
      </c>
      <c r="B37" s="33" t="s">
        <v>167</v>
      </c>
      <c r="C37" s="22" t="s">
        <v>166</v>
      </c>
      <c r="D37" s="22" t="s">
        <v>209</v>
      </c>
      <c r="E37" s="97">
        <v>41.5</v>
      </c>
      <c r="F37" s="97">
        <f t="shared" si="10"/>
        <v>10.375</v>
      </c>
      <c r="G37" s="97">
        <f t="shared" si="11"/>
        <v>15.965222743710086</v>
      </c>
      <c r="H37" s="97">
        <v>137.85</v>
      </c>
      <c r="I37" s="97">
        <f t="shared" si="12"/>
        <v>322.38072965388216</v>
      </c>
      <c r="J37" s="97">
        <f t="shared" si="13"/>
        <v>338.34595239759221</v>
      </c>
      <c r="K37" s="97">
        <v>35.25</v>
      </c>
      <c r="L37" s="100">
        <f t="shared" si="18"/>
        <v>55.250783699059561</v>
      </c>
      <c r="M37" s="97">
        <v>80</v>
      </c>
      <c r="N37" s="97">
        <f t="shared" si="19"/>
        <v>80</v>
      </c>
      <c r="O37" s="97">
        <f t="shared" si="16"/>
        <v>263.47500000000002</v>
      </c>
      <c r="P37" s="97">
        <f t="shared" si="17"/>
        <v>473.5967360966518</v>
      </c>
      <c r="Q37" s="55"/>
    </row>
    <row r="38" spans="1:17" ht="26.25" x14ac:dyDescent="0.25">
      <c r="A38" s="4">
        <v>14</v>
      </c>
      <c r="B38" s="33" t="s">
        <v>259</v>
      </c>
      <c r="C38" s="22" t="s">
        <v>260</v>
      </c>
      <c r="D38" s="22" t="s">
        <v>209</v>
      </c>
      <c r="E38" s="97">
        <v>10</v>
      </c>
      <c r="F38" s="97">
        <f t="shared" si="10"/>
        <v>2.5</v>
      </c>
      <c r="G38" s="97">
        <f t="shared" si="11"/>
        <v>3.847041624990382</v>
      </c>
      <c r="H38" s="97">
        <v>60</v>
      </c>
      <c r="I38" s="97">
        <f t="shared" si="12"/>
        <v>140.31805425631433</v>
      </c>
      <c r="J38" s="97">
        <f t="shared" si="13"/>
        <v>144.16509588130469</v>
      </c>
      <c r="K38" s="97">
        <v>28.75</v>
      </c>
      <c r="L38" s="100">
        <f t="shared" si="18"/>
        <v>45.062695924764888</v>
      </c>
      <c r="M38" s="97">
        <v>40</v>
      </c>
      <c r="N38" s="97">
        <f t="shared" si="19"/>
        <v>40</v>
      </c>
      <c r="O38" s="97">
        <f t="shared" si="16"/>
        <v>131.25</v>
      </c>
      <c r="P38" s="97">
        <f t="shared" si="17"/>
        <v>229.22779180606958</v>
      </c>
      <c r="Q38" s="132"/>
    </row>
    <row r="39" spans="1:17" ht="26.25" x14ac:dyDescent="0.25">
      <c r="A39" s="4">
        <v>15</v>
      </c>
      <c r="B39" s="33" t="s">
        <v>185</v>
      </c>
      <c r="C39" s="22" t="s">
        <v>184</v>
      </c>
      <c r="D39" s="22" t="s">
        <v>209</v>
      </c>
      <c r="E39" s="97">
        <v>10</v>
      </c>
      <c r="F39" s="97">
        <f t="shared" si="10"/>
        <v>2.5</v>
      </c>
      <c r="G39" s="97">
        <f t="shared" si="11"/>
        <v>3.847041624990382</v>
      </c>
      <c r="H39" s="97">
        <v>0</v>
      </c>
      <c r="I39" s="97">
        <f t="shared" si="12"/>
        <v>0</v>
      </c>
      <c r="J39" s="97">
        <f t="shared" si="13"/>
        <v>3.847041624990382</v>
      </c>
      <c r="K39" s="97">
        <v>91.5</v>
      </c>
      <c r="L39" s="100">
        <f t="shared" si="18"/>
        <v>143.41692789968653</v>
      </c>
      <c r="M39" s="97">
        <v>20</v>
      </c>
      <c r="N39" s="97">
        <f t="shared" si="19"/>
        <v>20</v>
      </c>
      <c r="O39" s="97">
        <f t="shared" si="16"/>
        <v>114</v>
      </c>
      <c r="P39" s="97">
        <f t="shared" si="17"/>
        <v>167.2639695246769</v>
      </c>
      <c r="Q39" s="55"/>
    </row>
    <row r="40" spans="1:17" ht="26.25" x14ac:dyDescent="0.25">
      <c r="A40" s="4">
        <v>16</v>
      </c>
      <c r="B40" s="33" t="s">
        <v>263</v>
      </c>
      <c r="C40" s="22" t="s">
        <v>264</v>
      </c>
      <c r="D40" s="22" t="s">
        <v>209</v>
      </c>
      <c r="E40" s="97">
        <v>136</v>
      </c>
      <c r="F40" s="97">
        <f t="shared" si="10"/>
        <v>34</v>
      </c>
      <c r="G40" s="97">
        <f t="shared" si="11"/>
        <v>52.319766099869199</v>
      </c>
      <c r="H40" s="97">
        <v>160.35</v>
      </c>
      <c r="I40" s="97">
        <v>375</v>
      </c>
      <c r="J40" s="97">
        <f t="shared" si="13"/>
        <v>427.31976609986918</v>
      </c>
      <c r="K40" s="97">
        <v>38.950000000000003</v>
      </c>
      <c r="L40" s="100">
        <f t="shared" si="18"/>
        <v>61.050156739811911</v>
      </c>
      <c r="M40" s="97">
        <v>110</v>
      </c>
      <c r="N40" s="97">
        <f t="shared" si="19"/>
        <v>110</v>
      </c>
      <c r="O40" s="97">
        <f t="shared" si="16"/>
        <v>343.3</v>
      </c>
      <c r="P40" s="97">
        <f t="shared" si="17"/>
        <v>598.36992283968107</v>
      </c>
      <c r="Q40" s="55"/>
    </row>
    <row r="41" spans="1:17" ht="26.25" x14ac:dyDescent="0.25">
      <c r="A41" s="4">
        <v>17</v>
      </c>
      <c r="B41" s="33" t="s">
        <v>265</v>
      </c>
      <c r="C41" s="22" t="s">
        <v>266</v>
      </c>
      <c r="D41" s="22" t="s">
        <v>209</v>
      </c>
      <c r="E41" s="97">
        <v>100</v>
      </c>
      <c r="F41" s="97">
        <f t="shared" si="10"/>
        <v>25</v>
      </c>
      <c r="G41" s="97">
        <f t="shared" si="11"/>
        <v>38.47041624990382</v>
      </c>
      <c r="H41" s="97">
        <v>75</v>
      </c>
      <c r="I41" s="97">
        <f t="shared" ref="I41:I44" si="20">H41*$I$40/$H$40</f>
        <v>175.39756782039291</v>
      </c>
      <c r="J41" s="97">
        <f t="shared" si="13"/>
        <v>213.86798407029673</v>
      </c>
      <c r="K41" s="97">
        <v>3.4</v>
      </c>
      <c r="L41" s="100">
        <f t="shared" si="18"/>
        <v>5.3291536050156738</v>
      </c>
      <c r="M41" s="97">
        <v>0</v>
      </c>
      <c r="N41" s="97">
        <f t="shared" si="19"/>
        <v>0</v>
      </c>
      <c r="O41" s="97">
        <f t="shared" si="16"/>
        <v>103.4</v>
      </c>
      <c r="P41" s="97">
        <f t="shared" si="17"/>
        <v>219.1971376753124</v>
      </c>
      <c r="Q41" s="55"/>
    </row>
    <row r="42" spans="1:17" ht="26.25" x14ac:dyDescent="0.25">
      <c r="A42" s="4">
        <v>18</v>
      </c>
      <c r="B42" s="33" t="s">
        <v>171</v>
      </c>
      <c r="C42" s="22" t="s">
        <v>170</v>
      </c>
      <c r="D42" s="22" t="s">
        <v>209</v>
      </c>
      <c r="E42" s="97">
        <v>324.92500000000001</v>
      </c>
      <c r="F42" s="97">
        <f t="shared" si="10"/>
        <v>81.231250000000003</v>
      </c>
      <c r="G42" s="97">
        <v>125</v>
      </c>
      <c r="H42" s="97">
        <v>0</v>
      </c>
      <c r="I42" s="97">
        <f t="shared" si="20"/>
        <v>0</v>
      </c>
      <c r="J42" s="97">
        <f t="shared" si="13"/>
        <v>125</v>
      </c>
      <c r="K42" s="97">
        <v>8.1999999999999993</v>
      </c>
      <c r="L42" s="100">
        <f t="shared" si="18"/>
        <v>12.852664576802507</v>
      </c>
      <c r="M42" s="97">
        <v>20</v>
      </c>
      <c r="N42" s="97">
        <f t="shared" si="19"/>
        <v>20</v>
      </c>
      <c r="O42" s="97">
        <f t="shared" si="16"/>
        <v>109.43125000000001</v>
      </c>
      <c r="P42" s="97">
        <f t="shared" si="17"/>
        <v>157.85266457680251</v>
      </c>
      <c r="Q42" s="132"/>
    </row>
    <row r="43" spans="1:17" ht="26.25" x14ac:dyDescent="0.25">
      <c r="A43" s="4">
        <v>19</v>
      </c>
      <c r="B43" s="33" t="s">
        <v>267</v>
      </c>
      <c r="C43" s="22" t="s">
        <v>268</v>
      </c>
      <c r="D43" s="22" t="s">
        <v>209</v>
      </c>
      <c r="E43" s="97">
        <v>22.375</v>
      </c>
      <c r="F43" s="97">
        <f t="shared" si="10"/>
        <v>5.59375</v>
      </c>
      <c r="G43" s="97">
        <f t="shared" ref="G43:G44" si="21">F43*$G$42/$F$42</f>
        <v>8.6077556359159804</v>
      </c>
      <c r="H43" s="97">
        <v>135</v>
      </c>
      <c r="I43" s="97">
        <f t="shared" si="20"/>
        <v>315.71562207670723</v>
      </c>
      <c r="J43" s="97">
        <f t="shared" si="13"/>
        <v>324.3233777126232</v>
      </c>
      <c r="K43" s="97">
        <v>155.44999999999999</v>
      </c>
      <c r="L43" s="100">
        <f t="shared" si="18"/>
        <v>243.65203761755484</v>
      </c>
      <c r="M43" s="97">
        <v>200</v>
      </c>
      <c r="N43" s="97">
        <f t="shared" si="19"/>
        <v>200</v>
      </c>
      <c r="O43" s="97">
        <f t="shared" si="16"/>
        <v>496.04374999999999</v>
      </c>
      <c r="P43" s="97">
        <f t="shared" si="17"/>
        <v>767.97541533017807</v>
      </c>
      <c r="Q43" s="55"/>
    </row>
    <row r="44" spans="1:17" ht="26.25" x14ac:dyDescent="0.25">
      <c r="A44" s="4">
        <v>20</v>
      </c>
      <c r="B44" s="33" t="s">
        <v>269</v>
      </c>
      <c r="C44" s="22" t="s">
        <v>270</v>
      </c>
      <c r="D44" s="22" t="s">
        <v>209</v>
      </c>
      <c r="E44" s="97">
        <v>40.950000000000003</v>
      </c>
      <c r="F44" s="97">
        <f t="shared" si="10"/>
        <v>10.237500000000001</v>
      </c>
      <c r="G44" s="97">
        <f t="shared" si="21"/>
        <v>15.753635454335615</v>
      </c>
      <c r="H44" s="97">
        <v>80.400000000000006</v>
      </c>
      <c r="I44" s="97">
        <f t="shared" si="20"/>
        <v>188.02619270346122</v>
      </c>
      <c r="J44" s="97">
        <f t="shared" si="13"/>
        <v>203.77982815779683</v>
      </c>
      <c r="K44" s="97">
        <v>11.15</v>
      </c>
      <c r="L44" s="100">
        <f t="shared" si="18"/>
        <v>17.476489028213166</v>
      </c>
      <c r="M44" s="97">
        <v>40</v>
      </c>
      <c r="N44" s="97">
        <f t="shared" si="19"/>
        <v>40</v>
      </c>
      <c r="O44" s="97">
        <f t="shared" si="16"/>
        <v>141.78750000000002</v>
      </c>
      <c r="P44" s="97">
        <f t="shared" si="17"/>
        <v>261.25631718600999</v>
      </c>
      <c r="Q44" s="55"/>
    </row>
  </sheetData>
  <sheetProtection algorithmName="SHA-512" hashValue="BUdYqLYNf+/OM6kRTEEOcd73NpRtDzZ3f4+NJ3OKwqHxmPsO/yzcbe5/sEL9HVpfFWmlkksUEJkjPxOuf9y1/Q==" saltValue="JjtShMznuLr1PO5tjPRmHg==" spinCount="100000" sheet="1" objects="1" scenarios="1"/>
  <mergeCells count="9">
    <mergeCell ref="A1:O1"/>
    <mergeCell ref="E3:I3"/>
    <mergeCell ref="K3:L3"/>
    <mergeCell ref="M3:N3"/>
    <mergeCell ref="A24:D24"/>
    <mergeCell ref="K23:L23"/>
    <mergeCell ref="M23:N23"/>
    <mergeCell ref="E23:I23"/>
    <mergeCell ref="A4:D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5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Q18"/>
  <sheetViews>
    <sheetView tabSelected="1" workbookViewId="0">
      <selection activeCell="P10" sqref="P10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13.140625" style="11" customWidth="1"/>
    <col min="4" max="4" width="22.2851562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11.42578125" style="27" bestFit="1" customWidth="1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23.85546875" style="11" customWidth="1"/>
  </cols>
  <sheetData>
    <row r="1" spans="1:17" ht="15.75" x14ac:dyDescent="0.25">
      <c r="A1" s="178" t="s">
        <v>286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</row>
    <row r="2" spans="1:17" ht="15.75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7" ht="42.75" customHeight="1" x14ac:dyDescent="0.25">
      <c r="A3" s="200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</row>
    <row r="4" spans="1:17" ht="38.25" x14ac:dyDescent="0.25">
      <c r="A4" s="50" t="s">
        <v>71</v>
      </c>
      <c r="B4" s="14" t="s">
        <v>52</v>
      </c>
      <c r="C4" s="51" t="s">
        <v>70</v>
      </c>
      <c r="D4" s="9" t="s">
        <v>53</v>
      </c>
      <c r="E4" s="185" t="s">
        <v>54</v>
      </c>
      <c r="F4" s="185"/>
      <c r="G4" s="185"/>
      <c r="H4" s="185"/>
      <c r="I4" s="185"/>
      <c r="J4" s="14"/>
      <c r="K4" s="185" t="s">
        <v>55</v>
      </c>
      <c r="L4" s="185"/>
      <c r="M4" s="185" t="s">
        <v>56</v>
      </c>
      <c r="N4" s="185"/>
      <c r="O4" s="14"/>
      <c r="P4" s="13"/>
    </row>
    <row r="5" spans="1:17" ht="64.5" x14ac:dyDescent="0.25">
      <c r="A5" s="197" t="s">
        <v>41</v>
      </c>
      <c r="B5" s="197"/>
      <c r="C5" s="197"/>
      <c r="D5" s="197"/>
      <c r="E5" s="16" t="s">
        <v>58</v>
      </c>
      <c r="F5" s="16" t="s">
        <v>59</v>
      </c>
      <c r="G5" s="16" t="s">
        <v>60</v>
      </c>
      <c r="H5" s="16" t="s">
        <v>61</v>
      </c>
      <c r="I5" s="17" t="s">
        <v>62</v>
      </c>
      <c r="J5" s="18" t="s">
        <v>63</v>
      </c>
      <c r="K5" s="16" t="s">
        <v>58</v>
      </c>
      <c r="L5" s="19" t="s">
        <v>64</v>
      </c>
      <c r="M5" s="16" t="s">
        <v>65</v>
      </c>
      <c r="N5" s="16" t="s">
        <v>68</v>
      </c>
      <c r="O5" s="14" t="s">
        <v>57</v>
      </c>
      <c r="P5" s="14" t="s">
        <v>66</v>
      </c>
    </row>
    <row r="6" spans="1:17" ht="30" customHeight="1" x14ac:dyDescent="0.25">
      <c r="A6" s="4">
        <v>1</v>
      </c>
      <c r="B6" s="69" t="s">
        <v>275</v>
      </c>
      <c r="C6" s="69" t="s">
        <v>0</v>
      </c>
      <c r="D6" s="22" t="s">
        <v>200</v>
      </c>
      <c r="E6" s="97">
        <v>10</v>
      </c>
      <c r="F6" s="97">
        <f>E6/4</f>
        <v>2.5</v>
      </c>
      <c r="G6" s="97">
        <f>F6/F16*G16</f>
        <v>3.9926535175277493</v>
      </c>
      <c r="H6" s="97">
        <v>87.15</v>
      </c>
      <c r="I6" s="97">
        <f>H6*$I$9/$H$9</f>
        <v>311.25000000000006</v>
      </c>
      <c r="J6" s="97">
        <f>G6+I6</f>
        <v>315.2426535175278</v>
      </c>
      <c r="K6" s="100">
        <v>73.75</v>
      </c>
      <c r="L6" s="100">
        <f>K6*$L$15/$K$15</f>
        <v>214.91015055852355</v>
      </c>
      <c r="M6" s="97">
        <v>20</v>
      </c>
      <c r="N6" s="100">
        <f>M6*200/MAX(M6:M18)</f>
        <v>20</v>
      </c>
      <c r="O6" s="97">
        <f>F6+H6+K6+M6</f>
        <v>183.4</v>
      </c>
      <c r="P6" s="97">
        <f>J6+L6+N6</f>
        <v>550.15280407605132</v>
      </c>
      <c r="Q6" s="150"/>
    </row>
    <row r="7" spans="1:17" ht="30" customHeight="1" x14ac:dyDescent="0.25">
      <c r="A7" s="4">
        <v>2</v>
      </c>
      <c r="B7" s="69" t="s">
        <v>201</v>
      </c>
      <c r="C7" s="69" t="s">
        <v>202</v>
      </c>
      <c r="D7" s="22" t="s">
        <v>200</v>
      </c>
      <c r="E7" s="97">
        <v>61.805</v>
      </c>
      <c r="F7" s="97">
        <f t="shared" ref="F7:F18" si="0">E7/4</f>
        <v>15.45125</v>
      </c>
      <c r="G7" s="97">
        <f>F7/F16*G16</f>
        <v>24.676595065080253</v>
      </c>
      <c r="H7" s="97">
        <v>0</v>
      </c>
      <c r="I7" s="97">
        <f t="shared" ref="I7:I8" si="1">H7*$I$9/$H$9</f>
        <v>0</v>
      </c>
      <c r="J7" s="97">
        <f t="shared" ref="J7:J18" si="2">G7+I7</f>
        <v>24.676595065080253</v>
      </c>
      <c r="K7" s="97">
        <v>0</v>
      </c>
      <c r="L7" s="100">
        <f t="shared" ref="L7:L18" si="3">K7*$L$15/$K$15</f>
        <v>0</v>
      </c>
      <c r="M7" s="97">
        <v>30</v>
      </c>
      <c r="N7" s="100">
        <f>M7/M8*N8</f>
        <v>30</v>
      </c>
      <c r="O7" s="97">
        <f t="shared" ref="O7:O18" si="4">F7+H7+K7+M7</f>
        <v>45.451250000000002</v>
      </c>
      <c r="P7" s="97">
        <f t="shared" ref="P7:P18" si="5">J7+L7+N7</f>
        <v>54.676595065080249</v>
      </c>
      <c r="Q7" s="150"/>
    </row>
    <row r="8" spans="1:17" ht="30" customHeight="1" x14ac:dyDescent="0.25">
      <c r="A8" s="4">
        <v>3</v>
      </c>
      <c r="B8" s="69" t="s">
        <v>196</v>
      </c>
      <c r="C8" s="69" t="s">
        <v>197</v>
      </c>
      <c r="D8" s="22" t="s">
        <v>200</v>
      </c>
      <c r="E8" s="105">
        <v>127.15</v>
      </c>
      <c r="F8" s="97">
        <f t="shared" si="0"/>
        <v>31.787500000000001</v>
      </c>
      <c r="G8" s="97">
        <f>F8/F16*G16</f>
        <v>50.766589475365329</v>
      </c>
      <c r="H8" s="105">
        <v>76.2</v>
      </c>
      <c r="I8" s="97">
        <f t="shared" si="1"/>
        <v>272.14285714285717</v>
      </c>
      <c r="J8" s="97">
        <f t="shared" si="2"/>
        <v>322.90944661822249</v>
      </c>
      <c r="K8" s="105">
        <v>66.599999999999994</v>
      </c>
      <c r="L8" s="100">
        <f t="shared" si="3"/>
        <v>194.07479358912093</v>
      </c>
      <c r="M8" s="106">
        <v>200</v>
      </c>
      <c r="N8" s="106">
        <v>200</v>
      </c>
      <c r="O8" s="97">
        <f t="shared" si="4"/>
        <v>374.58749999999998</v>
      </c>
      <c r="P8" s="97">
        <f t="shared" si="5"/>
        <v>716.98424020734342</v>
      </c>
      <c r="Q8" s="150"/>
    </row>
    <row r="9" spans="1:17" ht="30" customHeight="1" x14ac:dyDescent="0.25">
      <c r="A9" s="4">
        <v>4</v>
      </c>
      <c r="B9" s="69" t="s">
        <v>29</v>
      </c>
      <c r="C9" s="69" t="s">
        <v>30</v>
      </c>
      <c r="D9" s="22" t="s">
        <v>200</v>
      </c>
      <c r="E9" s="105">
        <v>10</v>
      </c>
      <c r="F9" s="97">
        <f t="shared" si="0"/>
        <v>2.5</v>
      </c>
      <c r="G9" s="97">
        <f>F9/F16*G16</f>
        <v>3.9926535175277493</v>
      </c>
      <c r="H9" s="105">
        <v>105</v>
      </c>
      <c r="I9" s="97">
        <v>375</v>
      </c>
      <c r="J9" s="97">
        <f t="shared" si="2"/>
        <v>378.99265351752774</v>
      </c>
      <c r="K9" s="105">
        <v>64</v>
      </c>
      <c r="L9" s="100">
        <f t="shared" si="3"/>
        <v>186.49830014570179</v>
      </c>
      <c r="M9" s="107">
        <v>0</v>
      </c>
      <c r="N9" s="100">
        <f t="shared" ref="N9:N10" si="6">M9/M6*N6</f>
        <v>0</v>
      </c>
      <c r="O9" s="97">
        <f t="shared" si="4"/>
        <v>171.5</v>
      </c>
      <c r="P9" s="97">
        <f t="shared" si="5"/>
        <v>565.49095366322956</v>
      </c>
      <c r="Q9" s="150"/>
    </row>
    <row r="10" spans="1:17" ht="30" customHeight="1" x14ac:dyDescent="0.25">
      <c r="A10" s="4">
        <v>5</v>
      </c>
      <c r="B10" s="69" t="s">
        <v>227</v>
      </c>
      <c r="C10" s="69" t="s">
        <v>228</v>
      </c>
      <c r="D10" s="22" t="s">
        <v>200</v>
      </c>
      <c r="E10" s="97">
        <v>10</v>
      </c>
      <c r="F10" s="97">
        <f t="shared" si="0"/>
        <v>2.5</v>
      </c>
      <c r="G10" s="97">
        <f>F10/F16*G16</f>
        <v>3.9926535175277493</v>
      </c>
      <c r="H10" s="100">
        <v>0</v>
      </c>
      <c r="I10" s="97">
        <f t="shared" ref="I10:I18" si="7">H10*$I$9/$H$9</f>
        <v>0</v>
      </c>
      <c r="J10" s="97">
        <f t="shared" si="2"/>
        <v>3.9926535175277493</v>
      </c>
      <c r="K10" s="97">
        <v>6.25</v>
      </c>
      <c r="L10" s="100">
        <f t="shared" si="3"/>
        <v>18.212724623603691</v>
      </c>
      <c r="M10" s="97">
        <v>0</v>
      </c>
      <c r="N10" s="100">
        <f t="shared" si="6"/>
        <v>0</v>
      </c>
      <c r="O10" s="97">
        <f t="shared" si="4"/>
        <v>8.75</v>
      </c>
      <c r="P10" s="97">
        <f t="shared" si="5"/>
        <v>22.20537814113144</v>
      </c>
      <c r="Q10" s="150"/>
    </row>
    <row r="11" spans="1:17" ht="30" customHeight="1" x14ac:dyDescent="0.25">
      <c r="A11" s="4">
        <v>6</v>
      </c>
      <c r="B11" s="69" t="s">
        <v>229</v>
      </c>
      <c r="C11" s="69" t="s">
        <v>230</v>
      </c>
      <c r="D11" s="22" t="s">
        <v>200</v>
      </c>
      <c r="E11" s="97">
        <v>96.174999999999997</v>
      </c>
      <c r="F11" s="97">
        <f t="shared" si="0"/>
        <v>24.043749999999999</v>
      </c>
      <c r="G11" s="97">
        <f>F11/F16*G16</f>
        <v>38.399345204823128</v>
      </c>
      <c r="H11" s="100">
        <v>0</v>
      </c>
      <c r="I11" s="97">
        <f t="shared" si="7"/>
        <v>0</v>
      </c>
      <c r="J11" s="97">
        <f t="shared" si="2"/>
        <v>38.399345204823128</v>
      </c>
      <c r="K11" s="97">
        <v>3.95</v>
      </c>
      <c r="L11" s="100">
        <f t="shared" si="3"/>
        <v>11.510441962117532</v>
      </c>
      <c r="M11" s="97">
        <v>0</v>
      </c>
      <c r="N11" s="100">
        <f>M11/M8*N8</f>
        <v>0</v>
      </c>
      <c r="O11" s="97">
        <f t="shared" si="4"/>
        <v>27.993749999999999</v>
      </c>
      <c r="P11" s="97">
        <f t="shared" si="5"/>
        <v>49.90978716694066</v>
      </c>
      <c r="Q11" s="150"/>
    </row>
    <row r="12" spans="1:17" ht="30" customHeight="1" x14ac:dyDescent="0.25">
      <c r="A12" s="4">
        <v>7</v>
      </c>
      <c r="B12" s="69" t="s">
        <v>231</v>
      </c>
      <c r="C12" s="69" t="s">
        <v>232</v>
      </c>
      <c r="D12" s="22" t="s">
        <v>200</v>
      </c>
      <c r="E12" s="97">
        <v>42.67</v>
      </c>
      <c r="F12" s="97">
        <f t="shared" si="0"/>
        <v>10.6675</v>
      </c>
      <c r="G12" s="97">
        <f>F12/F16*G16</f>
        <v>17.036652559290903</v>
      </c>
      <c r="H12" s="100">
        <v>16.2</v>
      </c>
      <c r="I12" s="97">
        <f t="shared" si="7"/>
        <v>57.857142857142854</v>
      </c>
      <c r="J12" s="97">
        <f t="shared" si="2"/>
        <v>74.893795416433761</v>
      </c>
      <c r="K12" s="97">
        <v>1.3</v>
      </c>
      <c r="L12" s="100">
        <f t="shared" si="3"/>
        <v>3.7882467217095677</v>
      </c>
      <c r="M12" s="97">
        <v>40</v>
      </c>
      <c r="N12" s="100">
        <f>M12/M8*N8</f>
        <v>40</v>
      </c>
      <c r="O12" s="97">
        <f t="shared" si="4"/>
        <v>68.167500000000004</v>
      </c>
      <c r="P12" s="97">
        <f t="shared" si="5"/>
        <v>118.68204213814333</v>
      </c>
      <c r="Q12" s="150"/>
    </row>
    <row r="13" spans="1:17" ht="30" customHeight="1" x14ac:dyDescent="0.25">
      <c r="A13" s="4">
        <v>8</v>
      </c>
      <c r="B13" s="69" t="s">
        <v>249</v>
      </c>
      <c r="C13" s="69" t="s">
        <v>250</v>
      </c>
      <c r="D13" s="22" t="s">
        <v>200</v>
      </c>
      <c r="E13" s="97">
        <v>79.900000000000006</v>
      </c>
      <c r="F13" s="97">
        <f t="shared" si="0"/>
        <v>19.975000000000001</v>
      </c>
      <c r="G13" s="97">
        <f>F13/F16*G16</f>
        <v>31.901301605046715</v>
      </c>
      <c r="H13" s="97">
        <v>0</v>
      </c>
      <c r="I13" s="97">
        <f t="shared" si="7"/>
        <v>0</v>
      </c>
      <c r="J13" s="97">
        <f t="shared" si="2"/>
        <v>31.901301605046715</v>
      </c>
      <c r="K13" s="97">
        <v>0.65</v>
      </c>
      <c r="L13" s="100">
        <f t="shared" si="3"/>
        <v>1.8941233608547838</v>
      </c>
      <c r="M13" s="97">
        <v>0</v>
      </c>
      <c r="N13" s="100">
        <f>M13/M8*N8</f>
        <v>0</v>
      </c>
      <c r="O13" s="97">
        <f t="shared" si="4"/>
        <v>20.625</v>
      </c>
      <c r="P13" s="97">
        <f t="shared" si="5"/>
        <v>33.795424965901496</v>
      </c>
      <c r="Q13" s="150"/>
    </row>
    <row r="14" spans="1:17" ht="30" customHeight="1" x14ac:dyDescent="0.25">
      <c r="A14" s="4">
        <v>9</v>
      </c>
      <c r="B14" s="69" t="s">
        <v>95</v>
      </c>
      <c r="C14" s="69" t="s">
        <v>94</v>
      </c>
      <c r="D14" s="22" t="s">
        <v>200</v>
      </c>
      <c r="E14" s="97">
        <v>55</v>
      </c>
      <c r="F14" s="97">
        <f t="shared" si="0"/>
        <v>13.75</v>
      </c>
      <c r="G14" s="97">
        <f>F14/F16*G16</f>
        <v>21.959594346402621</v>
      </c>
      <c r="H14" s="97">
        <v>0</v>
      </c>
      <c r="I14" s="97">
        <f t="shared" si="7"/>
        <v>0</v>
      </c>
      <c r="J14" s="97">
        <f t="shared" si="2"/>
        <v>21.959594346402621</v>
      </c>
      <c r="K14" s="100">
        <v>29</v>
      </c>
      <c r="L14" s="100">
        <f t="shared" si="3"/>
        <v>84.507042253521121</v>
      </c>
      <c r="M14" s="97">
        <v>20</v>
      </c>
      <c r="N14" s="100">
        <f>M14/M8*N8</f>
        <v>20</v>
      </c>
      <c r="O14" s="97">
        <f t="shared" si="4"/>
        <v>62.75</v>
      </c>
      <c r="P14" s="97">
        <f t="shared" si="5"/>
        <v>126.46663659992375</v>
      </c>
      <c r="Q14" s="151"/>
    </row>
    <row r="15" spans="1:17" ht="30" customHeight="1" x14ac:dyDescent="0.25">
      <c r="A15" s="4">
        <v>10</v>
      </c>
      <c r="B15" s="69" t="s">
        <v>235</v>
      </c>
      <c r="C15" s="69" t="s">
        <v>236</v>
      </c>
      <c r="D15" s="22" t="s">
        <v>200</v>
      </c>
      <c r="E15" s="97">
        <v>78.099999999999994</v>
      </c>
      <c r="F15" s="97">
        <f t="shared" si="0"/>
        <v>19.524999999999999</v>
      </c>
      <c r="G15" s="97">
        <f>F15/F16*G16</f>
        <v>31.182623971891719</v>
      </c>
      <c r="H15" s="100">
        <v>0</v>
      </c>
      <c r="I15" s="97">
        <f t="shared" si="7"/>
        <v>0</v>
      </c>
      <c r="J15" s="97">
        <f t="shared" si="2"/>
        <v>31.182623971891719</v>
      </c>
      <c r="K15" s="97">
        <v>102.95</v>
      </c>
      <c r="L15" s="100">
        <v>300</v>
      </c>
      <c r="M15" s="97">
        <v>40</v>
      </c>
      <c r="N15" s="100">
        <f>M15/M8*N8</f>
        <v>40</v>
      </c>
      <c r="O15" s="97">
        <f t="shared" si="4"/>
        <v>162.47499999999999</v>
      </c>
      <c r="P15" s="97">
        <f t="shared" si="5"/>
        <v>371.1826239718917</v>
      </c>
      <c r="Q15" s="150"/>
    </row>
    <row r="16" spans="1:17" ht="30" customHeight="1" x14ac:dyDescent="0.25">
      <c r="A16" s="4">
        <v>11</v>
      </c>
      <c r="B16" s="69" t="s">
        <v>251</v>
      </c>
      <c r="C16" s="69" t="s">
        <v>252</v>
      </c>
      <c r="D16" s="22" t="s">
        <v>200</v>
      </c>
      <c r="E16" s="97">
        <v>313.07499999999999</v>
      </c>
      <c r="F16" s="97">
        <f t="shared" si="0"/>
        <v>78.268749999999997</v>
      </c>
      <c r="G16" s="97">
        <v>125</v>
      </c>
      <c r="H16" s="97">
        <v>0</v>
      </c>
      <c r="I16" s="97">
        <f t="shared" si="7"/>
        <v>0</v>
      </c>
      <c r="J16" s="97">
        <f t="shared" si="2"/>
        <v>125</v>
      </c>
      <c r="K16" s="97">
        <v>11.2</v>
      </c>
      <c r="L16" s="100">
        <f t="shared" si="3"/>
        <v>32.637202525497813</v>
      </c>
      <c r="M16" s="97">
        <v>0</v>
      </c>
      <c r="N16" s="100">
        <f t="shared" ref="N16:N17" si="8">M16/M6*N6</f>
        <v>0</v>
      </c>
      <c r="O16" s="97">
        <f t="shared" si="4"/>
        <v>89.46875</v>
      </c>
      <c r="P16" s="97">
        <f t="shared" si="5"/>
        <v>157.6372025254978</v>
      </c>
      <c r="Q16" s="150"/>
    </row>
    <row r="17" spans="1:17" ht="30" customHeight="1" x14ac:dyDescent="0.25">
      <c r="A17" s="4">
        <v>12</v>
      </c>
      <c r="B17" s="69" t="s">
        <v>89</v>
      </c>
      <c r="C17" s="69" t="s">
        <v>88</v>
      </c>
      <c r="D17" s="22" t="s">
        <v>200</v>
      </c>
      <c r="E17" s="97">
        <v>10</v>
      </c>
      <c r="F17" s="97">
        <f t="shared" si="0"/>
        <v>2.5</v>
      </c>
      <c r="G17" s="97">
        <f>F17/F16*G16</f>
        <v>3.9926535175277493</v>
      </c>
      <c r="H17" s="97">
        <v>63.9</v>
      </c>
      <c r="I17" s="97">
        <f t="shared" si="7"/>
        <v>228.21428571428572</v>
      </c>
      <c r="J17" s="97">
        <f t="shared" si="2"/>
        <v>232.20693923181346</v>
      </c>
      <c r="K17" s="97">
        <v>25</v>
      </c>
      <c r="L17" s="100">
        <f t="shared" si="3"/>
        <v>72.850898494414764</v>
      </c>
      <c r="M17" s="97">
        <v>0</v>
      </c>
      <c r="N17" s="100">
        <f t="shared" si="8"/>
        <v>0</v>
      </c>
      <c r="O17" s="97">
        <f t="shared" si="4"/>
        <v>91.4</v>
      </c>
      <c r="P17" s="97">
        <f t="shared" si="5"/>
        <v>305.05783772622823</v>
      </c>
      <c r="Q17" s="150"/>
    </row>
    <row r="18" spans="1:17" ht="30" customHeight="1" x14ac:dyDescent="0.25">
      <c r="A18" s="4">
        <v>13</v>
      </c>
      <c r="B18" s="72" t="s">
        <v>1</v>
      </c>
      <c r="C18" s="68" t="s">
        <v>2</v>
      </c>
      <c r="D18" s="22" t="s">
        <v>200</v>
      </c>
      <c r="E18" s="98">
        <v>43</v>
      </c>
      <c r="F18" s="97">
        <f t="shared" si="0"/>
        <v>10.75</v>
      </c>
      <c r="G18" s="101">
        <f>F18/F16*G16</f>
        <v>17.16841012536932</v>
      </c>
      <c r="H18" s="98">
        <v>16.2</v>
      </c>
      <c r="I18" s="97">
        <f t="shared" si="7"/>
        <v>57.857142857142854</v>
      </c>
      <c r="J18" s="97">
        <f t="shared" si="2"/>
        <v>75.025552982512181</v>
      </c>
      <c r="K18" s="98">
        <v>30</v>
      </c>
      <c r="L18" s="100">
        <f t="shared" si="3"/>
        <v>87.421078193297717</v>
      </c>
      <c r="M18" s="98">
        <v>0</v>
      </c>
      <c r="N18" s="100">
        <f>M18/M8*N8</f>
        <v>0</v>
      </c>
      <c r="O18" s="97">
        <f t="shared" si="4"/>
        <v>56.95</v>
      </c>
      <c r="P18" s="97">
        <f t="shared" si="5"/>
        <v>162.4466311758099</v>
      </c>
      <c r="Q18" s="133"/>
    </row>
  </sheetData>
  <sheetProtection algorithmName="SHA-512" hashValue="7uHMjzGn7v1/GI4gvnowmtRi8OoaALKeIYNQN4rAiQHKWNRrGB426DfoVJIZ8lS1LWo6SJw0WJbeXwQROzTXOA==" saltValue="ix+b1q629Dvhlq8k7k0lBw==" spinCount="100000" sheet="1" objects="1" scenarios="1"/>
  <mergeCells count="6">
    <mergeCell ref="A1:O1"/>
    <mergeCell ref="A5:D5"/>
    <mergeCell ref="A3:O3"/>
    <mergeCell ref="E4:I4"/>
    <mergeCell ref="K4:L4"/>
    <mergeCell ref="M4:N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"/>
  <sheetViews>
    <sheetView zoomScaleNormal="100" workbookViewId="0">
      <selection activeCell="D16" sqref="D16"/>
    </sheetView>
  </sheetViews>
  <sheetFormatPr defaultColWidth="8.5703125"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6.2851562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 customWidth="1"/>
    <col min="11" max="11" width="9.140625" style="11" customWidth="1"/>
    <col min="12" max="12" width="9.140625" style="27" customWidth="1"/>
    <col min="13" max="13" width="9.140625" style="11" customWidth="1"/>
    <col min="14" max="14" width="11.28515625" style="27" customWidth="1"/>
    <col min="15" max="15" width="11.7109375" style="11" customWidth="1"/>
    <col min="16" max="16" width="12.42578125" style="11" customWidth="1"/>
    <col min="17" max="17" width="18.140625" style="11" customWidth="1"/>
    <col min="18" max="18" width="11" style="11" customWidth="1"/>
  </cols>
  <sheetData>
    <row r="1" spans="1:18" s="32" customFormat="1" ht="30" customHeight="1" x14ac:dyDescent="0.25">
      <c r="A1" s="178" t="s">
        <v>287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  <c r="P1" s="11"/>
      <c r="Q1" s="11"/>
      <c r="R1" s="11"/>
    </row>
    <row r="2" spans="1:18" ht="15.75" x14ac:dyDescent="0.25">
      <c r="A2" s="165"/>
      <c r="B2" s="166"/>
      <c r="C2" s="167"/>
      <c r="D2" s="168"/>
      <c r="E2" s="169"/>
      <c r="F2" s="169"/>
      <c r="G2" s="169"/>
      <c r="H2" s="170"/>
      <c r="I2" s="171"/>
      <c r="J2" s="171"/>
      <c r="K2" s="169"/>
      <c r="L2" s="172"/>
      <c r="M2" s="170"/>
      <c r="N2" s="172"/>
      <c r="O2" s="172"/>
      <c r="P2" s="36"/>
    </row>
    <row r="3" spans="1:18" ht="19.5" customHeight="1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1:18" ht="23.25" customHeight="1" x14ac:dyDescent="0.25">
      <c r="A4" s="5" t="s">
        <v>71</v>
      </c>
      <c r="B4" s="14" t="s">
        <v>52</v>
      </c>
      <c r="C4" s="51" t="s">
        <v>70</v>
      </c>
      <c r="D4" s="9" t="s">
        <v>53</v>
      </c>
      <c r="E4" s="185" t="s">
        <v>54</v>
      </c>
      <c r="F4" s="185"/>
      <c r="G4" s="185"/>
      <c r="H4" s="185"/>
      <c r="I4" s="185"/>
      <c r="J4" s="14"/>
      <c r="K4" s="185" t="s">
        <v>55</v>
      </c>
      <c r="L4" s="185"/>
      <c r="M4" s="185" t="s">
        <v>56</v>
      </c>
      <c r="N4" s="185"/>
      <c r="O4" s="14"/>
      <c r="P4" s="28"/>
    </row>
    <row r="5" spans="1:18" ht="83.25" customHeight="1" x14ac:dyDescent="0.25">
      <c r="A5" s="180" t="s">
        <v>75</v>
      </c>
      <c r="B5" s="181"/>
      <c r="C5" s="181"/>
      <c r="D5" s="182"/>
      <c r="E5" s="16" t="s">
        <v>58</v>
      </c>
      <c r="F5" s="16" t="s">
        <v>59</v>
      </c>
      <c r="G5" s="16" t="s">
        <v>60</v>
      </c>
      <c r="H5" s="16" t="s">
        <v>61</v>
      </c>
      <c r="I5" s="17" t="s">
        <v>62</v>
      </c>
      <c r="J5" s="18" t="s">
        <v>63</v>
      </c>
      <c r="K5" s="16" t="s">
        <v>58</v>
      </c>
      <c r="L5" s="19" t="s">
        <v>64</v>
      </c>
      <c r="M5" s="16" t="s">
        <v>65</v>
      </c>
      <c r="N5" s="16" t="s">
        <v>68</v>
      </c>
      <c r="O5" s="14" t="s">
        <v>57</v>
      </c>
      <c r="P5" s="14" t="s">
        <v>66</v>
      </c>
    </row>
    <row r="6" spans="1:18" ht="30" customHeight="1" x14ac:dyDescent="0.25">
      <c r="A6" s="3">
        <v>1</v>
      </c>
      <c r="B6" s="54" t="s">
        <v>77</v>
      </c>
      <c r="C6" s="21" t="s">
        <v>76</v>
      </c>
      <c r="D6" s="22" t="s">
        <v>237</v>
      </c>
      <c r="E6" s="97">
        <v>227.68</v>
      </c>
      <c r="F6" s="97">
        <f>E6/4</f>
        <v>56.92</v>
      </c>
      <c r="G6" s="97">
        <v>125</v>
      </c>
      <c r="H6" s="97">
        <v>0</v>
      </c>
      <c r="I6" s="97">
        <f>H6/H12*I12</f>
        <v>0</v>
      </c>
      <c r="J6" s="97">
        <f>G6+I6</f>
        <v>125</v>
      </c>
      <c r="K6" s="100">
        <v>15.5</v>
      </c>
      <c r="L6" s="100">
        <f>K6/$K$9*$L$9</f>
        <v>56.534954407294833</v>
      </c>
      <c r="M6" s="97">
        <v>120</v>
      </c>
      <c r="N6" s="100">
        <v>200</v>
      </c>
      <c r="O6" s="97">
        <f>F6+H6+K6+M6</f>
        <v>192.42000000000002</v>
      </c>
      <c r="P6" s="97">
        <f>J6+L6+N6</f>
        <v>381.53495440729483</v>
      </c>
      <c r="Q6" s="55"/>
    </row>
    <row r="7" spans="1:18" ht="30" customHeight="1" x14ac:dyDescent="0.25">
      <c r="A7" s="3">
        <v>2</v>
      </c>
      <c r="B7" s="74" t="s">
        <v>79</v>
      </c>
      <c r="C7" s="21" t="s">
        <v>78</v>
      </c>
      <c r="D7" s="22" t="s">
        <v>237</v>
      </c>
      <c r="E7" s="98">
        <v>21.55</v>
      </c>
      <c r="F7" s="97">
        <f>E7/4</f>
        <v>5.3875000000000002</v>
      </c>
      <c r="G7" s="101">
        <f>F7/$F$6*$G$6</f>
        <v>11.831298313422348</v>
      </c>
      <c r="H7" s="98">
        <v>32.1</v>
      </c>
      <c r="I7" s="98">
        <f>H7/$H$12*$I$12</f>
        <v>188.38028169014086</v>
      </c>
      <c r="J7" s="97">
        <f t="shared" ref="J7:J12" si="0">G7+I7</f>
        <v>200.2115800035632</v>
      </c>
      <c r="K7" s="98">
        <v>54.9</v>
      </c>
      <c r="L7" s="100">
        <f t="shared" ref="L7:L12" si="1">K7/$K$9*$L$9</f>
        <v>200.24316109422492</v>
      </c>
      <c r="M7" s="98">
        <v>0</v>
      </c>
      <c r="N7" s="98">
        <f>M7/M6*N6</f>
        <v>0</v>
      </c>
      <c r="O7" s="97">
        <f t="shared" ref="O7:O12" si="2">F7+H7+K7+M7</f>
        <v>92.387500000000003</v>
      </c>
      <c r="P7" s="97">
        <f t="shared" ref="P7:P12" si="3">J7+L7+N7</f>
        <v>400.45474109778809</v>
      </c>
      <c r="Q7" s="55"/>
    </row>
    <row r="8" spans="1:18" ht="30" customHeight="1" x14ac:dyDescent="0.25">
      <c r="A8" s="3">
        <v>3</v>
      </c>
      <c r="B8" s="74" t="s">
        <v>81</v>
      </c>
      <c r="C8" s="21" t="s">
        <v>80</v>
      </c>
      <c r="D8" s="22" t="s">
        <v>237</v>
      </c>
      <c r="E8" s="97">
        <v>94.825000000000003</v>
      </c>
      <c r="F8" s="97">
        <f t="shared" ref="F8:F12" si="4">E8/4</f>
        <v>23.706250000000001</v>
      </c>
      <c r="G8" s="101">
        <f t="shared" ref="G8:G12" si="5">F8/$F$6*$G$6</f>
        <v>52.060457659873506</v>
      </c>
      <c r="H8" s="100">
        <v>0</v>
      </c>
      <c r="I8" s="98">
        <f t="shared" ref="I8:I11" si="6">H8/$H$12*$I$12</f>
        <v>0</v>
      </c>
      <c r="J8" s="97">
        <f t="shared" si="0"/>
        <v>52.060457659873506</v>
      </c>
      <c r="K8" s="97">
        <v>82.15</v>
      </c>
      <c r="L8" s="100">
        <f t="shared" si="1"/>
        <v>299.63525835866261</v>
      </c>
      <c r="M8" s="97">
        <v>80</v>
      </c>
      <c r="N8" s="97">
        <f>M8/$M$6*$N$6</f>
        <v>133.33333333333331</v>
      </c>
      <c r="O8" s="97">
        <f t="shared" si="2"/>
        <v>185.85624999999999</v>
      </c>
      <c r="P8" s="97">
        <f t="shared" si="3"/>
        <v>485.02904935186945</v>
      </c>
      <c r="Q8" s="55"/>
    </row>
    <row r="9" spans="1:18" ht="30" customHeight="1" x14ac:dyDescent="0.25">
      <c r="A9" s="3">
        <v>4</v>
      </c>
      <c r="B9" s="74" t="s">
        <v>83</v>
      </c>
      <c r="C9" s="21" t="s">
        <v>82</v>
      </c>
      <c r="D9" s="22" t="s">
        <v>237</v>
      </c>
      <c r="E9" s="97">
        <v>18.75</v>
      </c>
      <c r="F9" s="97">
        <f>E9/4</f>
        <v>4.6875</v>
      </c>
      <c r="G9" s="101">
        <f t="shared" si="5"/>
        <v>10.294053056921996</v>
      </c>
      <c r="H9" s="100">
        <v>32.25</v>
      </c>
      <c r="I9" s="98">
        <f t="shared" si="6"/>
        <v>189.26056338028167</v>
      </c>
      <c r="J9" s="97">
        <f t="shared" si="0"/>
        <v>199.55461643720366</v>
      </c>
      <c r="K9" s="97">
        <v>82.25</v>
      </c>
      <c r="L9" s="100">
        <v>300</v>
      </c>
      <c r="M9" s="97">
        <v>0</v>
      </c>
      <c r="N9" s="97">
        <f t="shared" ref="N9:N12" si="7">M9/$M$6*$N$6</f>
        <v>0</v>
      </c>
      <c r="O9" s="97">
        <f t="shared" si="2"/>
        <v>119.1875</v>
      </c>
      <c r="P9" s="97">
        <f t="shared" si="3"/>
        <v>499.55461643720366</v>
      </c>
      <c r="Q9" s="55"/>
    </row>
    <row r="10" spans="1:18" ht="30" customHeight="1" x14ac:dyDescent="0.25">
      <c r="A10" s="3">
        <v>5</v>
      </c>
      <c r="B10" s="74" t="s">
        <v>85</v>
      </c>
      <c r="C10" s="21" t="s">
        <v>84</v>
      </c>
      <c r="D10" s="22" t="s">
        <v>237</v>
      </c>
      <c r="E10" s="97">
        <v>49.765000000000001</v>
      </c>
      <c r="F10" s="97">
        <f t="shared" si="4"/>
        <v>12.44125</v>
      </c>
      <c r="G10" s="101">
        <f t="shared" si="5"/>
        <v>27.321789353478565</v>
      </c>
      <c r="H10" s="97">
        <v>0</v>
      </c>
      <c r="I10" s="98">
        <f t="shared" si="6"/>
        <v>0</v>
      </c>
      <c r="J10" s="97">
        <f t="shared" si="0"/>
        <v>27.321789353478565</v>
      </c>
      <c r="K10" s="97">
        <v>2.5</v>
      </c>
      <c r="L10" s="100">
        <f t="shared" si="1"/>
        <v>9.1185410334346511</v>
      </c>
      <c r="M10" s="97">
        <v>50</v>
      </c>
      <c r="N10" s="97">
        <f t="shared" si="7"/>
        <v>83.333333333333343</v>
      </c>
      <c r="O10" s="97">
        <f t="shared" si="2"/>
        <v>64.941249999999997</v>
      </c>
      <c r="P10" s="97">
        <f t="shared" si="3"/>
        <v>119.77366372024656</v>
      </c>
      <c r="Q10" s="55"/>
    </row>
    <row r="11" spans="1:18" ht="30" customHeight="1" x14ac:dyDescent="0.25">
      <c r="A11" s="3">
        <v>6</v>
      </c>
      <c r="B11" s="74" t="s">
        <v>87</v>
      </c>
      <c r="C11" s="21" t="s">
        <v>86</v>
      </c>
      <c r="D11" s="22" t="s">
        <v>237</v>
      </c>
      <c r="E11" s="97">
        <v>10</v>
      </c>
      <c r="F11" s="97">
        <f t="shared" si="4"/>
        <v>2.5</v>
      </c>
      <c r="G11" s="101">
        <f t="shared" si="5"/>
        <v>5.490161630358398</v>
      </c>
      <c r="H11" s="97">
        <v>34.65</v>
      </c>
      <c r="I11" s="98">
        <f t="shared" si="6"/>
        <v>203.3450704225352</v>
      </c>
      <c r="J11" s="97">
        <f t="shared" si="0"/>
        <v>208.83523205289359</v>
      </c>
      <c r="K11" s="97">
        <v>68.150000000000006</v>
      </c>
      <c r="L11" s="100">
        <f t="shared" si="1"/>
        <v>248.57142857142858</v>
      </c>
      <c r="M11" s="97">
        <v>60</v>
      </c>
      <c r="N11" s="97">
        <f t="shared" si="7"/>
        <v>100</v>
      </c>
      <c r="O11" s="97">
        <f t="shared" si="2"/>
        <v>165.3</v>
      </c>
      <c r="P11" s="97">
        <f t="shared" si="3"/>
        <v>557.40666062432217</v>
      </c>
      <c r="Q11" s="55"/>
    </row>
    <row r="12" spans="1:18" ht="30" customHeight="1" x14ac:dyDescent="0.25">
      <c r="A12" s="3">
        <v>7</v>
      </c>
      <c r="B12" s="74" t="s">
        <v>89</v>
      </c>
      <c r="C12" s="21" t="s">
        <v>88</v>
      </c>
      <c r="D12" s="22" t="s">
        <v>237</v>
      </c>
      <c r="E12" s="97">
        <v>10</v>
      </c>
      <c r="F12" s="97">
        <f t="shared" si="4"/>
        <v>2.5</v>
      </c>
      <c r="G12" s="101">
        <f t="shared" si="5"/>
        <v>5.490161630358398</v>
      </c>
      <c r="H12" s="97">
        <v>63.9</v>
      </c>
      <c r="I12" s="97">
        <v>375</v>
      </c>
      <c r="J12" s="97">
        <f t="shared" si="0"/>
        <v>380.49016163035839</v>
      </c>
      <c r="K12" s="97">
        <v>25</v>
      </c>
      <c r="L12" s="100">
        <f t="shared" si="1"/>
        <v>91.1854103343465</v>
      </c>
      <c r="M12" s="97">
        <v>0</v>
      </c>
      <c r="N12" s="97">
        <f t="shared" si="7"/>
        <v>0</v>
      </c>
      <c r="O12" s="97">
        <f t="shared" si="2"/>
        <v>91.4</v>
      </c>
      <c r="P12" s="97">
        <f t="shared" si="3"/>
        <v>471.67557196470489</v>
      </c>
      <c r="Q12" s="55"/>
    </row>
    <row r="13" spans="1:18" ht="16.5" customHeight="1" x14ac:dyDescent="0.25">
      <c r="A13" s="7"/>
      <c r="B13" s="29"/>
      <c r="C13" s="29"/>
      <c r="D13" s="29"/>
    </row>
    <row r="14" spans="1:18" ht="30" customHeight="1" x14ac:dyDescent="0.25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4"/>
    </row>
  </sheetData>
  <sheetProtection algorithmName="SHA-512" hashValue="klxnyK8JLfJESrhSMFKs4THZZ96TEMYD9Teovh4Df2NOHif/y5kKV9vvavjOc8h7tLu2uX56cnJMb6ZXxEjUbw==" saltValue="4s4orJNwuYb6j+rLbb5eQw==" spinCount="100000" sheet="1" objects="1" scenarios="1"/>
  <mergeCells count="7">
    <mergeCell ref="A3:O3"/>
    <mergeCell ref="A1:O1"/>
    <mergeCell ref="A5:D5"/>
    <mergeCell ref="A14:O14"/>
    <mergeCell ref="E4:I4"/>
    <mergeCell ref="K4:L4"/>
    <mergeCell ref="M4:N4"/>
  </mergeCells>
  <phoneticPr fontId="11" type="noConversion"/>
  <pageMargins left="0.7" right="0.7" top="0.75" bottom="0.75" header="0.51180555555555496" footer="0.51180555555555496"/>
  <pageSetup paperSize="9" scale="64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5"/>
  <sheetViews>
    <sheetView zoomScaleNormal="100" workbookViewId="0">
      <selection sqref="A1:O1"/>
    </sheetView>
  </sheetViews>
  <sheetFormatPr defaultColWidth="8.5703125"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6.4257812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 customWidth="1"/>
    <col min="11" max="11" width="9.140625" style="11" customWidth="1"/>
    <col min="12" max="12" width="9.140625" style="27" customWidth="1"/>
    <col min="13" max="13" width="9.140625" style="11" customWidth="1"/>
    <col min="14" max="14" width="11.28515625" style="27" customWidth="1"/>
    <col min="15" max="15" width="11.7109375" style="11" customWidth="1"/>
    <col min="16" max="16" width="12.42578125" style="11" customWidth="1"/>
    <col min="17" max="17" width="20.42578125" style="11" customWidth="1"/>
    <col min="18" max="18" width="11" style="11" customWidth="1"/>
  </cols>
  <sheetData>
    <row r="1" spans="1:18" s="32" customFormat="1" ht="30" customHeight="1" x14ac:dyDescent="0.25">
      <c r="A1" s="187" t="s">
        <v>293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8"/>
      <c r="P1" s="134"/>
      <c r="Q1" s="134"/>
      <c r="R1" s="134"/>
    </row>
    <row r="2" spans="1:18" ht="19.5" customHeight="1" x14ac:dyDescent="0.2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34"/>
      <c r="Q2" s="134"/>
      <c r="R2" s="134"/>
    </row>
    <row r="3" spans="1:18" ht="46.5" customHeight="1" x14ac:dyDescent="0.25">
      <c r="A3" s="142" t="s">
        <v>71</v>
      </c>
      <c r="B3" s="142" t="s">
        <v>52</v>
      </c>
      <c r="C3" s="152" t="s">
        <v>70</v>
      </c>
      <c r="D3" s="135" t="s">
        <v>53</v>
      </c>
      <c r="E3" s="193" t="s">
        <v>54</v>
      </c>
      <c r="F3" s="193"/>
      <c r="G3" s="193"/>
      <c r="H3" s="193"/>
      <c r="I3" s="193"/>
      <c r="J3" s="142"/>
      <c r="K3" s="193" t="s">
        <v>55</v>
      </c>
      <c r="L3" s="193"/>
      <c r="M3" s="193" t="s">
        <v>56</v>
      </c>
      <c r="N3" s="193"/>
      <c r="O3" s="142"/>
      <c r="P3" s="104"/>
      <c r="Q3" s="134"/>
      <c r="R3" s="134"/>
    </row>
    <row r="4" spans="1:18" ht="60.75" customHeight="1" x14ac:dyDescent="0.25">
      <c r="A4" s="192" t="s">
        <v>42</v>
      </c>
      <c r="B4" s="192"/>
      <c r="C4" s="192"/>
      <c r="D4" s="192"/>
      <c r="E4" s="139" t="s">
        <v>58</v>
      </c>
      <c r="F4" s="139" t="s">
        <v>59</v>
      </c>
      <c r="G4" s="139" t="s">
        <v>60</v>
      </c>
      <c r="H4" s="139" t="s">
        <v>61</v>
      </c>
      <c r="I4" s="120" t="s">
        <v>62</v>
      </c>
      <c r="J4" s="140" t="s">
        <v>63</v>
      </c>
      <c r="K4" s="139" t="s">
        <v>58</v>
      </c>
      <c r="L4" s="141" t="s">
        <v>64</v>
      </c>
      <c r="M4" s="139" t="s">
        <v>65</v>
      </c>
      <c r="N4" s="139" t="s">
        <v>68</v>
      </c>
      <c r="O4" s="142" t="s">
        <v>57</v>
      </c>
      <c r="P4" s="142" t="s">
        <v>66</v>
      </c>
      <c r="Q4" s="134"/>
      <c r="R4" s="134"/>
    </row>
    <row r="5" spans="1:18" ht="30" customHeight="1" x14ac:dyDescent="0.25">
      <c r="A5" s="146">
        <v>1</v>
      </c>
      <c r="B5" s="153" t="s">
        <v>91</v>
      </c>
      <c r="C5" s="154" t="s">
        <v>90</v>
      </c>
      <c r="D5" s="146" t="s">
        <v>237</v>
      </c>
      <c r="E5" s="102">
        <v>70</v>
      </c>
      <c r="F5" s="99">
        <f t="shared" ref="F5:F17" si="0">E5/4</f>
        <v>17.5</v>
      </c>
      <c r="G5" s="102">
        <f>F5/$F$13*$G$13</f>
        <v>100.45924225028703</v>
      </c>
      <c r="H5" s="102">
        <v>39.450000000000003</v>
      </c>
      <c r="I5" s="102">
        <f>H5/$H$15*$I$15</f>
        <v>65.75</v>
      </c>
      <c r="J5" s="102">
        <f>G5+I5</f>
        <v>166.20924225028705</v>
      </c>
      <c r="K5" s="102">
        <v>17.5</v>
      </c>
      <c r="L5" s="102">
        <f>K5/$K$13*$L$13</f>
        <v>39.772727272727273</v>
      </c>
      <c r="M5" s="102">
        <v>30</v>
      </c>
      <c r="N5" s="102">
        <f>M5/$M$15*$N$15</f>
        <v>54.54545454545454</v>
      </c>
      <c r="O5" s="102">
        <f>F5+H5+K5+M5</f>
        <v>104.45</v>
      </c>
      <c r="P5" s="102">
        <f>J5+L5+N5</f>
        <v>260.52742406846886</v>
      </c>
      <c r="Q5" s="132"/>
      <c r="R5" s="134"/>
    </row>
    <row r="6" spans="1:18" ht="30" customHeight="1" x14ac:dyDescent="0.25">
      <c r="A6" s="146">
        <v>2</v>
      </c>
      <c r="B6" s="155" t="s">
        <v>93</v>
      </c>
      <c r="C6" s="154" t="s">
        <v>92</v>
      </c>
      <c r="D6" s="146" t="s">
        <v>237</v>
      </c>
      <c r="E6" s="99">
        <v>70.75</v>
      </c>
      <c r="F6" s="99">
        <f t="shared" si="0"/>
        <v>17.6875</v>
      </c>
      <c r="G6" s="102">
        <f t="shared" ref="G6:G17" si="1">F6/$F$13*$G$13</f>
        <v>101.53559127439725</v>
      </c>
      <c r="H6" s="110">
        <v>0</v>
      </c>
      <c r="I6" s="102">
        <f t="shared" ref="I6:I17" si="2">H6/$H$15*$I$15</f>
        <v>0</v>
      </c>
      <c r="J6" s="102">
        <f t="shared" ref="J6:J17" si="3">G6+I6</f>
        <v>101.53559127439725</v>
      </c>
      <c r="K6" s="99">
        <v>3.9</v>
      </c>
      <c r="L6" s="102">
        <f t="shared" ref="L6:L11" si="4">K6/$K$13*$L$13</f>
        <v>8.8636363636363633</v>
      </c>
      <c r="M6" s="110">
        <v>0</v>
      </c>
      <c r="N6" s="102">
        <f t="shared" ref="N6:N17" si="5">M6/$M$15*$N$15</f>
        <v>0</v>
      </c>
      <c r="O6" s="102">
        <f t="shared" ref="O6:O17" si="6">F6+H6+K6+M6</f>
        <v>21.587499999999999</v>
      </c>
      <c r="P6" s="102">
        <f t="shared" ref="P6:P17" si="7">J6+L6+N6</f>
        <v>110.39922763803361</v>
      </c>
      <c r="Q6" s="132"/>
      <c r="R6" s="134"/>
    </row>
    <row r="7" spans="1:18" ht="30" customHeight="1" x14ac:dyDescent="0.25">
      <c r="A7" s="146">
        <v>3</v>
      </c>
      <c r="B7" s="155" t="s">
        <v>97</v>
      </c>
      <c r="C7" s="154" t="s">
        <v>96</v>
      </c>
      <c r="D7" s="146" t="s">
        <v>237</v>
      </c>
      <c r="E7" s="99">
        <v>40.704999999999998</v>
      </c>
      <c r="F7" s="99">
        <f t="shared" si="0"/>
        <v>10.17625</v>
      </c>
      <c r="G7" s="102">
        <f t="shared" si="1"/>
        <v>58.417049368541903</v>
      </c>
      <c r="H7" s="99">
        <v>127.5</v>
      </c>
      <c r="I7" s="102">
        <f t="shared" si="2"/>
        <v>212.5</v>
      </c>
      <c r="J7" s="102">
        <f t="shared" si="3"/>
        <v>270.91704936854188</v>
      </c>
      <c r="K7" s="99">
        <v>103.9</v>
      </c>
      <c r="L7" s="102">
        <f t="shared" si="4"/>
        <v>236.13636363636363</v>
      </c>
      <c r="M7" s="110">
        <v>50</v>
      </c>
      <c r="N7" s="102">
        <f t="shared" si="5"/>
        <v>90.909090909090907</v>
      </c>
      <c r="O7" s="102">
        <f t="shared" si="6"/>
        <v>291.57625000000002</v>
      </c>
      <c r="P7" s="102">
        <f t="shared" si="7"/>
        <v>597.96250391399644</v>
      </c>
      <c r="Q7" s="132"/>
      <c r="R7" s="134"/>
    </row>
    <row r="8" spans="1:18" ht="30" customHeight="1" x14ac:dyDescent="0.25">
      <c r="A8" s="146">
        <v>4</v>
      </c>
      <c r="B8" s="155" t="s">
        <v>85</v>
      </c>
      <c r="C8" s="154" t="s">
        <v>84</v>
      </c>
      <c r="D8" s="146" t="s">
        <v>237</v>
      </c>
      <c r="E8" s="99">
        <v>49.765000000000001</v>
      </c>
      <c r="F8" s="99">
        <f t="shared" si="0"/>
        <v>12.44125</v>
      </c>
      <c r="G8" s="102">
        <f t="shared" si="1"/>
        <v>71.419345579793344</v>
      </c>
      <c r="H8" s="99">
        <v>0</v>
      </c>
      <c r="I8" s="102">
        <f t="shared" si="2"/>
        <v>0</v>
      </c>
      <c r="J8" s="102">
        <f t="shared" si="3"/>
        <v>71.419345579793344</v>
      </c>
      <c r="K8" s="99">
        <v>2.5</v>
      </c>
      <c r="L8" s="102">
        <f t="shared" si="4"/>
        <v>5.6818181818181817</v>
      </c>
      <c r="M8" s="99">
        <v>50</v>
      </c>
      <c r="N8" s="102">
        <f t="shared" si="5"/>
        <v>90.909090909090907</v>
      </c>
      <c r="O8" s="102">
        <f t="shared" si="6"/>
        <v>64.941249999999997</v>
      </c>
      <c r="P8" s="102">
        <f t="shared" si="7"/>
        <v>168.01025467070244</v>
      </c>
      <c r="Q8" s="132"/>
      <c r="R8" s="134"/>
    </row>
    <row r="9" spans="1:18" ht="30" customHeight="1" x14ac:dyDescent="0.25">
      <c r="A9" s="146">
        <v>5</v>
      </c>
      <c r="B9" s="155" t="s">
        <v>99</v>
      </c>
      <c r="C9" s="154" t="s">
        <v>98</v>
      </c>
      <c r="D9" s="146" t="s">
        <v>237</v>
      </c>
      <c r="E9" s="99">
        <v>32.5</v>
      </c>
      <c r="F9" s="99">
        <f t="shared" si="0"/>
        <v>8.125</v>
      </c>
      <c r="G9" s="102">
        <f t="shared" si="1"/>
        <v>46.64179104477612</v>
      </c>
      <c r="H9" s="99">
        <v>0</v>
      </c>
      <c r="I9" s="102">
        <f t="shared" si="2"/>
        <v>0</v>
      </c>
      <c r="J9" s="102">
        <f t="shared" si="3"/>
        <v>46.64179104477612</v>
      </c>
      <c r="K9" s="110">
        <v>42.3</v>
      </c>
      <c r="L9" s="102">
        <f t="shared" si="4"/>
        <v>96.136363636363626</v>
      </c>
      <c r="M9" s="99">
        <v>0</v>
      </c>
      <c r="N9" s="102">
        <f t="shared" si="5"/>
        <v>0</v>
      </c>
      <c r="O9" s="102">
        <f t="shared" si="6"/>
        <v>50.424999999999997</v>
      </c>
      <c r="P9" s="102">
        <f t="shared" si="7"/>
        <v>142.77815468113974</v>
      </c>
      <c r="Q9" s="132"/>
      <c r="R9" s="134"/>
    </row>
    <row r="10" spans="1:18" ht="30" customHeight="1" x14ac:dyDescent="0.25">
      <c r="A10" s="146">
        <v>6</v>
      </c>
      <c r="B10" s="155" t="s">
        <v>87</v>
      </c>
      <c r="C10" s="154" t="s">
        <v>86</v>
      </c>
      <c r="D10" s="146" t="s">
        <v>237</v>
      </c>
      <c r="E10" s="99">
        <v>10</v>
      </c>
      <c r="F10" s="99">
        <f t="shared" si="0"/>
        <v>2.5</v>
      </c>
      <c r="G10" s="102">
        <f t="shared" si="1"/>
        <v>14.351320321469576</v>
      </c>
      <c r="H10" s="99">
        <v>34.65</v>
      </c>
      <c r="I10" s="102">
        <f t="shared" si="2"/>
        <v>57.75</v>
      </c>
      <c r="J10" s="102">
        <f t="shared" si="3"/>
        <v>72.101320321469572</v>
      </c>
      <c r="K10" s="99">
        <v>68.150000000000006</v>
      </c>
      <c r="L10" s="102">
        <f t="shared" si="4"/>
        <v>154.88636363636365</v>
      </c>
      <c r="M10" s="99">
        <v>60</v>
      </c>
      <c r="N10" s="102">
        <f t="shared" si="5"/>
        <v>109.09090909090908</v>
      </c>
      <c r="O10" s="102">
        <f t="shared" si="6"/>
        <v>165.3</v>
      </c>
      <c r="P10" s="102">
        <f t="shared" si="7"/>
        <v>336.07859304874228</v>
      </c>
      <c r="Q10" s="132"/>
      <c r="R10" s="134"/>
    </row>
    <row r="11" spans="1:18" ht="30" customHeight="1" x14ac:dyDescent="0.25">
      <c r="A11" s="146">
        <v>7</v>
      </c>
      <c r="B11" s="155" t="s">
        <v>101</v>
      </c>
      <c r="C11" s="154" t="s">
        <v>100</v>
      </c>
      <c r="D11" s="146" t="s">
        <v>237</v>
      </c>
      <c r="E11" s="99">
        <v>38.125</v>
      </c>
      <c r="F11" s="99">
        <f t="shared" si="0"/>
        <v>9.53125</v>
      </c>
      <c r="G11" s="102">
        <f t="shared" si="1"/>
        <v>54.714408725602759</v>
      </c>
      <c r="H11" s="110">
        <v>0</v>
      </c>
      <c r="I11" s="102">
        <f t="shared" si="2"/>
        <v>0</v>
      </c>
      <c r="J11" s="102">
        <f t="shared" si="3"/>
        <v>54.714408725602759</v>
      </c>
      <c r="K11" s="99">
        <v>58.25</v>
      </c>
      <c r="L11" s="102">
        <f t="shared" si="4"/>
        <v>132.38636363636363</v>
      </c>
      <c r="M11" s="110">
        <v>0</v>
      </c>
      <c r="N11" s="102">
        <f t="shared" si="5"/>
        <v>0</v>
      </c>
      <c r="O11" s="102">
        <f t="shared" si="6"/>
        <v>67.78125</v>
      </c>
      <c r="P11" s="102">
        <f t="shared" si="7"/>
        <v>187.10077236196639</v>
      </c>
      <c r="Q11" s="132"/>
      <c r="R11" s="134"/>
    </row>
    <row r="12" spans="1:18" ht="30" customHeight="1" x14ac:dyDescent="0.25">
      <c r="A12" s="146">
        <v>8</v>
      </c>
      <c r="B12" s="155" t="s">
        <v>103</v>
      </c>
      <c r="C12" s="154" t="s">
        <v>102</v>
      </c>
      <c r="D12" s="146" t="s">
        <v>237</v>
      </c>
      <c r="E12" s="99">
        <v>0</v>
      </c>
      <c r="F12" s="99">
        <f t="shared" si="0"/>
        <v>0</v>
      </c>
      <c r="G12" s="102">
        <f t="shared" si="1"/>
        <v>0</v>
      </c>
      <c r="H12" s="110">
        <v>64.8</v>
      </c>
      <c r="I12" s="102">
        <f t="shared" si="2"/>
        <v>107.99999999999999</v>
      </c>
      <c r="J12" s="102">
        <f t="shared" si="3"/>
        <v>107.99999999999999</v>
      </c>
      <c r="K12" s="99">
        <v>26.9</v>
      </c>
      <c r="L12" s="102">
        <f>K12/$K$13*$L$13</f>
        <v>61.136363636363633</v>
      </c>
      <c r="M12" s="99">
        <v>20</v>
      </c>
      <c r="N12" s="102">
        <f t="shared" si="5"/>
        <v>36.363636363636367</v>
      </c>
      <c r="O12" s="102">
        <f t="shared" si="6"/>
        <v>111.69999999999999</v>
      </c>
      <c r="P12" s="102">
        <f t="shared" si="7"/>
        <v>205.5</v>
      </c>
      <c r="Q12" s="132"/>
      <c r="R12" s="134"/>
    </row>
    <row r="13" spans="1:18" ht="30" customHeight="1" x14ac:dyDescent="0.25">
      <c r="A13" s="146">
        <v>9</v>
      </c>
      <c r="B13" s="155" t="s">
        <v>105</v>
      </c>
      <c r="C13" s="154" t="s">
        <v>104</v>
      </c>
      <c r="D13" s="146" t="s">
        <v>237</v>
      </c>
      <c r="E13" s="99">
        <v>87.1</v>
      </c>
      <c r="F13" s="99">
        <f t="shared" si="0"/>
        <v>21.774999999999999</v>
      </c>
      <c r="G13" s="99">
        <v>125</v>
      </c>
      <c r="H13" s="99">
        <v>137.85</v>
      </c>
      <c r="I13" s="102">
        <f t="shared" si="2"/>
        <v>229.75</v>
      </c>
      <c r="J13" s="102">
        <f t="shared" si="3"/>
        <v>354.75</v>
      </c>
      <c r="K13" s="99">
        <v>132</v>
      </c>
      <c r="L13" s="99">
        <v>300</v>
      </c>
      <c r="M13" s="99">
        <v>0</v>
      </c>
      <c r="N13" s="102">
        <f t="shared" si="5"/>
        <v>0</v>
      </c>
      <c r="O13" s="102">
        <f t="shared" si="6"/>
        <v>291.625</v>
      </c>
      <c r="P13" s="102">
        <f t="shared" si="7"/>
        <v>654.75</v>
      </c>
      <c r="Q13" s="132"/>
      <c r="R13" s="134"/>
    </row>
    <row r="14" spans="1:18" ht="30" customHeight="1" x14ac:dyDescent="0.25">
      <c r="A14" s="146">
        <v>10</v>
      </c>
      <c r="B14" s="155" t="s">
        <v>107</v>
      </c>
      <c r="C14" s="154" t="s">
        <v>106</v>
      </c>
      <c r="D14" s="146" t="s">
        <v>237</v>
      </c>
      <c r="E14" s="99">
        <v>18.745000000000001</v>
      </c>
      <c r="F14" s="99">
        <f t="shared" si="0"/>
        <v>4.6862500000000002</v>
      </c>
      <c r="G14" s="102">
        <f t="shared" si="1"/>
        <v>26.90154994259472</v>
      </c>
      <c r="H14" s="99">
        <v>64.650000000000006</v>
      </c>
      <c r="I14" s="102">
        <f t="shared" si="2"/>
        <v>107.75000000000001</v>
      </c>
      <c r="J14" s="102">
        <f t="shared" si="3"/>
        <v>134.65154994259473</v>
      </c>
      <c r="K14" s="99">
        <v>31.65</v>
      </c>
      <c r="L14" s="102">
        <f t="shared" ref="L14:L17" si="8">K14/$K$13*$L$13</f>
        <v>71.931818181818173</v>
      </c>
      <c r="M14" s="99">
        <v>30</v>
      </c>
      <c r="N14" s="102">
        <f t="shared" si="5"/>
        <v>54.54545454545454</v>
      </c>
      <c r="O14" s="102">
        <f t="shared" si="6"/>
        <v>130.98625000000001</v>
      </c>
      <c r="P14" s="102">
        <f t="shared" si="7"/>
        <v>261.12882266986747</v>
      </c>
      <c r="Q14" s="132"/>
      <c r="R14" s="134"/>
    </row>
    <row r="15" spans="1:18" ht="30" customHeight="1" x14ac:dyDescent="0.25">
      <c r="A15" s="146">
        <v>11</v>
      </c>
      <c r="B15" s="155" t="s">
        <v>109</v>
      </c>
      <c r="C15" s="154" t="s">
        <v>108</v>
      </c>
      <c r="D15" s="146" t="s">
        <v>237</v>
      </c>
      <c r="E15" s="99">
        <v>10</v>
      </c>
      <c r="F15" s="99">
        <f t="shared" si="0"/>
        <v>2.5</v>
      </c>
      <c r="G15" s="102">
        <f t="shared" si="1"/>
        <v>14.351320321469576</v>
      </c>
      <c r="H15" s="99">
        <v>225</v>
      </c>
      <c r="I15" s="99">
        <v>375</v>
      </c>
      <c r="J15" s="102">
        <f t="shared" si="3"/>
        <v>389.35132032146959</v>
      </c>
      <c r="K15" s="99">
        <v>60.2</v>
      </c>
      <c r="L15" s="102">
        <f t="shared" si="8"/>
        <v>136.81818181818181</v>
      </c>
      <c r="M15" s="99">
        <v>110</v>
      </c>
      <c r="N15" s="99">
        <v>200</v>
      </c>
      <c r="O15" s="102">
        <f t="shared" si="6"/>
        <v>397.7</v>
      </c>
      <c r="P15" s="102">
        <f t="shared" si="7"/>
        <v>726.1695021396514</v>
      </c>
      <c r="Q15" s="132"/>
      <c r="R15" s="134"/>
    </row>
    <row r="16" spans="1:18" ht="30" customHeight="1" x14ac:dyDescent="0.25">
      <c r="A16" s="146">
        <v>12</v>
      </c>
      <c r="B16" s="155" t="s">
        <v>111</v>
      </c>
      <c r="C16" s="154" t="s">
        <v>110</v>
      </c>
      <c r="D16" s="146" t="s">
        <v>237</v>
      </c>
      <c r="E16" s="99">
        <v>66.25</v>
      </c>
      <c r="F16" s="99">
        <f t="shared" ref="F16" si="9">E16/4</f>
        <v>16.5625</v>
      </c>
      <c r="G16" s="102">
        <f t="shared" si="1"/>
        <v>95.077497129735946</v>
      </c>
      <c r="H16" s="110">
        <v>0</v>
      </c>
      <c r="I16" s="102">
        <f t="shared" si="2"/>
        <v>0</v>
      </c>
      <c r="J16" s="102">
        <f t="shared" si="3"/>
        <v>95.077497129735946</v>
      </c>
      <c r="K16" s="99">
        <v>41.4</v>
      </c>
      <c r="L16" s="102">
        <f t="shared" si="8"/>
        <v>94.090909090909079</v>
      </c>
      <c r="M16" s="99">
        <v>0</v>
      </c>
      <c r="N16" s="102">
        <f t="shared" si="5"/>
        <v>0</v>
      </c>
      <c r="O16" s="102">
        <f t="shared" si="6"/>
        <v>57.962499999999999</v>
      </c>
      <c r="P16" s="102">
        <f t="shared" si="7"/>
        <v>189.16840622064501</v>
      </c>
      <c r="Q16" s="132"/>
      <c r="R16" s="134"/>
    </row>
    <row r="17" spans="1:18" ht="30" customHeight="1" x14ac:dyDescent="0.25">
      <c r="A17" s="146">
        <v>13</v>
      </c>
      <c r="B17" s="155" t="s">
        <v>95</v>
      </c>
      <c r="C17" s="154" t="s">
        <v>94</v>
      </c>
      <c r="D17" s="146" t="s">
        <v>237</v>
      </c>
      <c r="E17" s="99">
        <v>55</v>
      </c>
      <c r="F17" s="99">
        <f t="shared" si="0"/>
        <v>13.75</v>
      </c>
      <c r="G17" s="102">
        <f t="shared" si="1"/>
        <v>78.932261768082668</v>
      </c>
      <c r="H17" s="99">
        <v>0</v>
      </c>
      <c r="I17" s="102">
        <f t="shared" si="2"/>
        <v>0</v>
      </c>
      <c r="J17" s="102">
        <f t="shared" si="3"/>
        <v>78.932261768082668</v>
      </c>
      <c r="K17" s="110">
        <v>29</v>
      </c>
      <c r="L17" s="102">
        <f t="shared" si="8"/>
        <v>65.909090909090907</v>
      </c>
      <c r="M17" s="99">
        <v>20</v>
      </c>
      <c r="N17" s="102">
        <f t="shared" si="5"/>
        <v>36.363636363636367</v>
      </c>
      <c r="O17" s="102">
        <f t="shared" si="6"/>
        <v>62.75</v>
      </c>
      <c r="P17" s="102">
        <f t="shared" si="7"/>
        <v>181.20498904080995</v>
      </c>
      <c r="Q17" s="132"/>
      <c r="R17" s="134"/>
    </row>
    <row r="18" spans="1:18" ht="16.5" customHeight="1" x14ac:dyDescent="0.25">
      <c r="A18" s="156"/>
      <c r="B18" s="156"/>
      <c r="C18" s="156"/>
      <c r="D18" s="156"/>
      <c r="E18" s="134"/>
      <c r="F18" s="134"/>
      <c r="G18" s="134"/>
      <c r="H18" s="134"/>
      <c r="I18" s="149"/>
      <c r="J18" s="149"/>
      <c r="K18" s="134"/>
      <c r="L18" s="149"/>
      <c r="M18" s="134"/>
      <c r="N18" s="149"/>
      <c r="O18" s="134"/>
      <c r="P18" s="134"/>
      <c r="Q18" s="134"/>
      <c r="R18" s="134"/>
    </row>
    <row r="19" spans="1:18" ht="30" customHeight="1" x14ac:dyDescent="0.25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5"/>
      <c r="P19" s="134"/>
      <c r="Q19" s="134"/>
      <c r="R19" s="134"/>
    </row>
    <row r="20" spans="1:18" ht="54" customHeight="1" x14ac:dyDescent="0.25">
      <c r="A20" s="157" t="s">
        <v>71</v>
      </c>
      <c r="B20" s="142" t="s">
        <v>52</v>
      </c>
      <c r="C20" s="152" t="s">
        <v>70</v>
      </c>
      <c r="D20" s="135" t="s">
        <v>53</v>
      </c>
      <c r="E20" s="193" t="s">
        <v>54</v>
      </c>
      <c r="F20" s="193"/>
      <c r="G20" s="193"/>
      <c r="H20" s="193"/>
      <c r="I20" s="193"/>
      <c r="J20" s="142"/>
      <c r="K20" s="193" t="s">
        <v>55</v>
      </c>
      <c r="L20" s="193"/>
      <c r="M20" s="193" t="s">
        <v>56</v>
      </c>
      <c r="N20" s="193"/>
      <c r="O20" s="142"/>
      <c r="P20" s="104"/>
      <c r="Q20" s="158"/>
      <c r="R20" s="158"/>
    </row>
    <row r="21" spans="1:18" ht="72.75" customHeight="1" x14ac:dyDescent="0.25">
      <c r="A21" s="192" t="s">
        <v>43</v>
      </c>
      <c r="B21" s="192"/>
      <c r="C21" s="192"/>
      <c r="D21" s="192"/>
      <c r="E21" s="139" t="s">
        <v>58</v>
      </c>
      <c r="F21" s="139" t="s">
        <v>59</v>
      </c>
      <c r="G21" s="139" t="s">
        <v>60</v>
      </c>
      <c r="H21" s="139" t="s">
        <v>61</v>
      </c>
      <c r="I21" s="120" t="s">
        <v>62</v>
      </c>
      <c r="J21" s="140" t="s">
        <v>63</v>
      </c>
      <c r="K21" s="139" t="s">
        <v>58</v>
      </c>
      <c r="L21" s="141" t="s">
        <v>64</v>
      </c>
      <c r="M21" s="139" t="s">
        <v>65</v>
      </c>
      <c r="N21" s="139" t="s">
        <v>68</v>
      </c>
      <c r="O21" s="142" t="s">
        <v>57</v>
      </c>
      <c r="P21" s="142" t="s">
        <v>66</v>
      </c>
      <c r="Q21" s="134"/>
      <c r="R21" s="134"/>
    </row>
    <row r="22" spans="1:18" ht="38.25" customHeight="1" x14ac:dyDescent="0.25">
      <c r="A22" s="146">
        <v>1</v>
      </c>
      <c r="B22" s="155" t="s">
        <v>113</v>
      </c>
      <c r="C22" s="154" t="s">
        <v>112</v>
      </c>
      <c r="D22" s="146" t="s">
        <v>238</v>
      </c>
      <c r="E22" s="99">
        <v>19.405000000000001</v>
      </c>
      <c r="F22" s="99">
        <f t="shared" ref="F22:F30" si="10">E22/4</f>
        <v>4.8512500000000003</v>
      </c>
      <c r="G22" s="99">
        <f>F22/$F$29*$G$29</f>
        <v>8.5161941543052766</v>
      </c>
      <c r="H22" s="99">
        <v>0</v>
      </c>
      <c r="I22" s="99">
        <f>H22/H23*I23</f>
        <v>0</v>
      </c>
      <c r="J22" s="99">
        <f>G22+I22</f>
        <v>8.5161941543052766</v>
      </c>
      <c r="K22" s="110">
        <v>0.65</v>
      </c>
      <c r="L22" s="110">
        <f>K22/$K$27*$L$27</f>
        <v>1.3283378746594003</v>
      </c>
      <c r="M22" s="110">
        <v>0</v>
      </c>
      <c r="N22" s="110">
        <f>M22/M30*N30</f>
        <v>0</v>
      </c>
      <c r="O22" s="99">
        <f>F22+H22+K22+M22</f>
        <v>5.5012500000000006</v>
      </c>
      <c r="P22" s="99">
        <f>J22+L22+N22</f>
        <v>9.8445320289646769</v>
      </c>
      <c r="Q22" s="132"/>
      <c r="R22" s="134"/>
    </row>
    <row r="23" spans="1:18" ht="26.25" x14ac:dyDescent="0.25">
      <c r="A23" s="146">
        <v>2</v>
      </c>
      <c r="B23" s="155" t="s">
        <v>115</v>
      </c>
      <c r="C23" s="154" t="s">
        <v>114</v>
      </c>
      <c r="D23" s="146" t="s">
        <v>238</v>
      </c>
      <c r="E23" s="99">
        <v>10</v>
      </c>
      <c r="F23" s="99">
        <f t="shared" si="10"/>
        <v>2.5</v>
      </c>
      <c r="G23" s="99">
        <f t="shared" ref="G23:G30" si="11">F23/$F$29*$G$29</f>
        <v>4.3886597033266037</v>
      </c>
      <c r="H23" s="99">
        <v>129.30000000000001</v>
      </c>
      <c r="I23" s="99">
        <v>375</v>
      </c>
      <c r="J23" s="99">
        <f t="shared" ref="J23:J30" si="12">G23+I23</f>
        <v>379.3886597033266</v>
      </c>
      <c r="K23" s="110">
        <v>32.35</v>
      </c>
      <c r="L23" s="110">
        <f t="shared" ref="L23:L25" si="13">K23/$K$27*$L$27</f>
        <v>66.110354223433234</v>
      </c>
      <c r="M23" s="110">
        <v>30</v>
      </c>
      <c r="N23" s="110">
        <f>M23/M30*N30</f>
        <v>40</v>
      </c>
      <c r="O23" s="99">
        <f t="shared" ref="O23:O30" si="14">F23+H23+K23+M23</f>
        <v>194.15</v>
      </c>
      <c r="P23" s="99">
        <f t="shared" ref="P23:P30" si="15">J23+L23+N23</f>
        <v>485.49901392675986</v>
      </c>
      <c r="Q23" s="132"/>
      <c r="R23" s="134"/>
    </row>
    <row r="24" spans="1:18" ht="26.25" x14ac:dyDescent="0.25">
      <c r="A24" s="146">
        <v>3</v>
      </c>
      <c r="B24" s="155" t="s">
        <v>117</v>
      </c>
      <c r="C24" s="154" t="s">
        <v>116</v>
      </c>
      <c r="D24" s="146" t="s">
        <v>238</v>
      </c>
      <c r="E24" s="99">
        <v>10</v>
      </c>
      <c r="F24" s="99">
        <f t="shared" si="10"/>
        <v>2.5</v>
      </c>
      <c r="G24" s="99">
        <f t="shared" si="11"/>
        <v>4.3886597033266037</v>
      </c>
      <c r="H24" s="99">
        <v>0</v>
      </c>
      <c r="I24" s="99">
        <f>H24/H23*I23</f>
        <v>0</v>
      </c>
      <c r="J24" s="99">
        <f t="shared" si="12"/>
        <v>4.3886597033266037</v>
      </c>
      <c r="K24" s="110">
        <v>30.05</v>
      </c>
      <c r="L24" s="110">
        <f t="shared" si="13"/>
        <v>61.410081743869206</v>
      </c>
      <c r="M24" s="110">
        <v>0</v>
      </c>
      <c r="N24" s="110">
        <f>M24/M30*N30</f>
        <v>0</v>
      </c>
      <c r="O24" s="99">
        <f t="shared" si="14"/>
        <v>32.549999999999997</v>
      </c>
      <c r="P24" s="99">
        <f t="shared" si="15"/>
        <v>65.798741447195809</v>
      </c>
      <c r="Q24" s="132"/>
      <c r="R24" s="134"/>
    </row>
    <row r="25" spans="1:18" ht="26.25" x14ac:dyDescent="0.25">
      <c r="A25" s="146">
        <v>4</v>
      </c>
      <c r="B25" s="155" t="s">
        <v>119</v>
      </c>
      <c r="C25" s="154" t="s">
        <v>118</v>
      </c>
      <c r="D25" s="146" t="s">
        <v>238</v>
      </c>
      <c r="E25" s="99">
        <v>181.45</v>
      </c>
      <c r="F25" s="99">
        <f t="shared" si="10"/>
        <v>45.362499999999997</v>
      </c>
      <c r="G25" s="99">
        <f t="shared" si="11"/>
        <v>79.632230316861225</v>
      </c>
      <c r="H25" s="99">
        <v>30</v>
      </c>
      <c r="I25" s="99">
        <f>H25/$H$23*$I$23</f>
        <v>87.006960556844547</v>
      </c>
      <c r="J25" s="99">
        <f t="shared" si="12"/>
        <v>166.63919087370579</v>
      </c>
      <c r="K25" s="110">
        <v>26.95</v>
      </c>
      <c r="L25" s="110">
        <f t="shared" si="13"/>
        <v>55.074931880108984</v>
      </c>
      <c r="M25" s="110">
        <v>20</v>
      </c>
      <c r="N25" s="110">
        <f>M25/$M$30*$N$30</f>
        <v>26.666666666666668</v>
      </c>
      <c r="O25" s="99">
        <f t="shared" si="14"/>
        <v>122.3125</v>
      </c>
      <c r="P25" s="99">
        <f t="shared" si="15"/>
        <v>248.38078942048142</v>
      </c>
      <c r="Q25" s="132"/>
      <c r="R25" s="134"/>
    </row>
    <row r="26" spans="1:18" ht="26.25" x14ac:dyDescent="0.25">
      <c r="A26" s="146">
        <v>5</v>
      </c>
      <c r="B26" s="155" t="s">
        <v>121</v>
      </c>
      <c r="C26" s="154" t="s">
        <v>120</v>
      </c>
      <c r="D26" s="146" t="s">
        <v>238</v>
      </c>
      <c r="E26" s="99">
        <v>10</v>
      </c>
      <c r="F26" s="99">
        <f t="shared" si="10"/>
        <v>2.5</v>
      </c>
      <c r="G26" s="99">
        <f t="shared" si="11"/>
        <v>4.3886597033266037</v>
      </c>
      <c r="H26" s="99">
        <v>114.45</v>
      </c>
      <c r="I26" s="99">
        <f t="shared" ref="I26:I30" si="16">H26/$H$23*$I$23</f>
        <v>331.93155452436196</v>
      </c>
      <c r="J26" s="99">
        <f t="shared" si="12"/>
        <v>336.32021422768855</v>
      </c>
      <c r="K26" s="110">
        <v>13.8</v>
      </c>
      <c r="L26" s="110">
        <f>K26/$K$27*$L$27</f>
        <v>28.201634877384198</v>
      </c>
      <c r="M26" s="110">
        <v>110</v>
      </c>
      <c r="N26" s="110">
        <f t="shared" ref="N26:N29" si="17">M26/$M$30*$N$30</f>
        <v>146.66666666666666</v>
      </c>
      <c r="O26" s="99">
        <f t="shared" si="14"/>
        <v>240.75</v>
      </c>
      <c r="P26" s="99">
        <f t="shared" si="15"/>
        <v>511.18851577173939</v>
      </c>
      <c r="Q26" s="132"/>
      <c r="R26" s="134"/>
    </row>
    <row r="27" spans="1:18" ht="26.25" x14ac:dyDescent="0.25">
      <c r="A27" s="146">
        <v>6</v>
      </c>
      <c r="B27" s="155" t="s">
        <v>123</v>
      </c>
      <c r="C27" s="154" t="s">
        <v>122</v>
      </c>
      <c r="D27" s="146" t="s">
        <v>238</v>
      </c>
      <c r="E27" s="99">
        <v>49.375</v>
      </c>
      <c r="F27" s="99">
        <f t="shared" si="10"/>
        <v>12.34375</v>
      </c>
      <c r="G27" s="99">
        <f t="shared" si="11"/>
        <v>21.669007285175109</v>
      </c>
      <c r="H27" s="99">
        <v>79.2</v>
      </c>
      <c r="I27" s="99">
        <f t="shared" si="16"/>
        <v>229.69837587006958</v>
      </c>
      <c r="J27" s="99">
        <f t="shared" si="12"/>
        <v>251.36738315524468</v>
      </c>
      <c r="K27" s="110">
        <v>146.80000000000001</v>
      </c>
      <c r="L27" s="110">
        <v>300</v>
      </c>
      <c r="M27" s="110">
        <v>20</v>
      </c>
      <c r="N27" s="110">
        <f t="shared" si="17"/>
        <v>26.666666666666668</v>
      </c>
      <c r="O27" s="99">
        <f t="shared" si="14"/>
        <v>258.34375</v>
      </c>
      <c r="P27" s="99">
        <f t="shared" si="15"/>
        <v>578.03404982191125</v>
      </c>
      <c r="Q27" s="132"/>
      <c r="R27" s="134"/>
    </row>
    <row r="28" spans="1:18" ht="26.25" x14ac:dyDescent="0.25">
      <c r="A28" s="146">
        <v>7</v>
      </c>
      <c r="B28" s="155" t="s">
        <v>125</v>
      </c>
      <c r="C28" s="154" t="s">
        <v>124</v>
      </c>
      <c r="D28" s="146" t="s">
        <v>238</v>
      </c>
      <c r="E28" s="99">
        <v>58.674999999999997</v>
      </c>
      <c r="F28" s="99">
        <f t="shared" si="10"/>
        <v>14.668749999999999</v>
      </c>
      <c r="G28" s="99">
        <f t="shared" si="11"/>
        <v>25.750460809268848</v>
      </c>
      <c r="H28" s="99">
        <v>32.549999999999997</v>
      </c>
      <c r="I28" s="99">
        <f t="shared" si="16"/>
        <v>94.402552204176317</v>
      </c>
      <c r="J28" s="99">
        <f t="shared" si="12"/>
        <v>120.15301301344516</v>
      </c>
      <c r="K28" s="110">
        <v>73.2</v>
      </c>
      <c r="L28" s="110">
        <f t="shared" ref="L28:L30" si="18">K28/$K$27*$L$27</f>
        <v>149.59128065395095</v>
      </c>
      <c r="M28" s="99">
        <v>0</v>
      </c>
      <c r="N28" s="110">
        <f t="shared" si="17"/>
        <v>0</v>
      </c>
      <c r="O28" s="99">
        <f t="shared" si="14"/>
        <v>120.41875</v>
      </c>
      <c r="P28" s="99">
        <f t="shared" si="15"/>
        <v>269.74429366739611</v>
      </c>
      <c r="Q28" s="132"/>
      <c r="R28" s="134"/>
    </row>
    <row r="29" spans="1:18" ht="26.25" x14ac:dyDescent="0.25">
      <c r="A29" s="146">
        <v>8</v>
      </c>
      <c r="B29" s="155" t="s">
        <v>127</v>
      </c>
      <c r="C29" s="154" t="s">
        <v>126</v>
      </c>
      <c r="D29" s="146" t="s">
        <v>238</v>
      </c>
      <c r="E29" s="99">
        <v>284.82499999999999</v>
      </c>
      <c r="F29" s="99">
        <f t="shared" si="10"/>
        <v>71.206249999999997</v>
      </c>
      <c r="G29" s="99">
        <v>125</v>
      </c>
      <c r="H29" s="99">
        <v>15</v>
      </c>
      <c r="I29" s="99">
        <f t="shared" si="16"/>
        <v>43.503480278422273</v>
      </c>
      <c r="J29" s="99">
        <f t="shared" si="12"/>
        <v>168.50348027842227</v>
      </c>
      <c r="K29" s="110">
        <v>135.25</v>
      </c>
      <c r="L29" s="110">
        <f t="shared" si="18"/>
        <v>276.39645776566755</v>
      </c>
      <c r="M29" s="110">
        <v>0</v>
      </c>
      <c r="N29" s="110">
        <f t="shared" si="17"/>
        <v>0</v>
      </c>
      <c r="O29" s="99">
        <f t="shared" si="14"/>
        <v>221.45625000000001</v>
      </c>
      <c r="P29" s="99">
        <f t="shared" si="15"/>
        <v>444.89993804408982</v>
      </c>
      <c r="Q29" s="132"/>
      <c r="R29" s="134"/>
    </row>
    <row r="30" spans="1:18" ht="26.25" x14ac:dyDescent="0.25">
      <c r="A30" s="146">
        <v>9</v>
      </c>
      <c r="B30" s="155" t="s">
        <v>129</v>
      </c>
      <c r="C30" s="154" t="s">
        <v>128</v>
      </c>
      <c r="D30" s="146" t="s">
        <v>238</v>
      </c>
      <c r="E30" s="99">
        <v>175.75</v>
      </c>
      <c r="F30" s="99">
        <f t="shared" si="10"/>
        <v>43.9375</v>
      </c>
      <c r="G30" s="99">
        <f t="shared" si="11"/>
        <v>77.130694285965077</v>
      </c>
      <c r="H30" s="99">
        <v>10.8</v>
      </c>
      <c r="I30" s="99">
        <f t="shared" si="16"/>
        <v>31.322505800464036</v>
      </c>
      <c r="J30" s="99">
        <f t="shared" si="12"/>
        <v>108.45320008642912</v>
      </c>
      <c r="K30" s="110">
        <v>103.85</v>
      </c>
      <c r="L30" s="110">
        <f t="shared" si="18"/>
        <v>212.22752043596728</v>
      </c>
      <c r="M30" s="110">
        <v>150</v>
      </c>
      <c r="N30" s="110">
        <v>200</v>
      </c>
      <c r="O30" s="99">
        <f t="shared" si="14"/>
        <v>308.58749999999998</v>
      </c>
      <c r="P30" s="99">
        <f t="shared" si="15"/>
        <v>520.68072052239643</v>
      </c>
      <c r="Q30" s="132"/>
      <c r="R30" s="134"/>
    </row>
    <row r="31" spans="1:18" ht="30" customHeight="1" x14ac:dyDescent="0.25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8"/>
      <c r="P31" s="134"/>
      <c r="Q31" s="134"/>
      <c r="R31" s="134"/>
    </row>
    <row r="32" spans="1:18" ht="30" customHeight="1" x14ac:dyDescent="0.25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1"/>
      <c r="P32" s="134"/>
      <c r="Q32" s="134"/>
      <c r="R32" s="134"/>
    </row>
    <row r="33" spans="1:18" x14ac:dyDescent="0.25">
      <c r="A33" s="134"/>
      <c r="B33" s="134"/>
      <c r="C33" s="134"/>
      <c r="D33" s="134"/>
      <c r="E33" s="134"/>
      <c r="F33" s="134"/>
      <c r="G33" s="134"/>
      <c r="H33" s="134"/>
      <c r="I33" s="149"/>
      <c r="J33" s="149"/>
      <c r="K33" s="134"/>
      <c r="L33" s="149"/>
      <c r="M33" s="134"/>
      <c r="N33" s="149"/>
      <c r="O33" s="134"/>
      <c r="P33" s="134"/>
      <c r="Q33" s="134"/>
      <c r="R33" s="134"/>
    </row>
    <row r="34" spans="1:18" ht="25.5" customHeight="1" x14ac:dyDescent="0.25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34"/>
      <c r="Q34" s="134"/>
      <c r="R34" s="134"/>
    </row>
    <row r="35" spans="1:18" x14ac:dyDescent="0.25">
      <c r="A35" s="134"/>
      <c r="B35" s="134"/>
      <c r="C35" s="134"/>
      <c r="D35" s="134"/>
      <c r="E35" s="134"/>
      <c r="F35" s="134"/>
      <c r="G35" s="134"/>
      <c r="H35" s="134"/>
      <c r="I35" s="149"/>
      <c r="J35" s="149"/>
      <c r="K35" s="134"/>
      <c r="L35" s="149"/>
      <c r="M35" s="134"/>
      <c r="N35" s="149"/>
      <c r="O35" s="134"/>
      <c r="P35" s="134"/>
      <c r="Q35" s="134"/>
      <c r="R35" s="134"/>
    </row>
  </sheetData>
  <sheetProtection algorithmName="SHA-512" hashValue="DNLDOE2dB+8/Zd17paE5JlJ3hi1PkdGm4jIP+Ysq3Tko3QO1GlYu9CPxTBaT1KuY6/WqhjbsxLsr2W0MhaUglg==" saltValue="Nua71BPx0Y4xFT5DRZJrBA==" spinCount="100000" sheet="1" objects="1" scenarios="1"/>
  <mergeCells count="14">
    <mergeCell ref="A34:O34"/>
    <mergeCell ref="A1:O1"/>
    <mergeCell ref="A32:O32"/>
    <mergeCell ref="A21:D21"/>
    <mergeCell ref="A31:O31"/>
    <mergeCell ref="E20:I20"/>
    <mergeCell ref="K20:L20"/>
    <mergeCell ref="M20:N20"/>
    <mergeCell ref="A19:O19"/>
    <mergeCell ref="E3:I3"/>
    <mergeCell ref="K3:L3"/>
    <mergeCell ref="A2:O2"/>
    <mergeCell ref="A4:D4"/>
    <mergeCell ref="M3:N3"/>
  </mergeCells>
  <phoneticPr fontId="11" type="noConversion"/>
  <pageMargins left="0.7" right="0.7" top="0.75" bottom="0.75" header="0.51180555555555496" footer="0.51180555555555496"/>
  <pageSetup paperSize="9" scale="61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8"/>
  <sheetViews>
    <sheetView zoomScaleNormal="100" workbookViewId="0">
      <selection activeCell="P21" sqref="P21"/>
    </sheetView>
  </sheetViews>
  <sheetFormatPr defaultColWidth="8.5703125"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2.71093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 customWidth="1"/>
    <col min="11" max="11" width="9.140625" style="11" customWidth="1"/>
    <col min="12" max="12" width="9.140625" style="27" customWidth="1"/>
    <col min="13" max="13" width="9.140625" style="11" customWidth="1"/>
    <col min="14" max="14" width="11.28515625" style="27" customWidth="1"/>
    <col min="15" max="15" width="11.7109375" style="11" customWidth="1"/>
    <col min="16" max="16" width="12.42578125" style="11" customWidth="1"/>
    <col min="17" max="17" width="14.28515625" style="11" customWidth="1"/>
    <col min="18" max="18" width="11" style="11" customWidth="1"/>
  </cols>
  <sheetData>
    <row r="1" spans="1:256" s="32" customFormat="1" ht="30" customHeight="1" x14ac:dyDescent="0.25">
      <c r="A1" s="178" t="s">
        <v>294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  <c r="P1" s="11"/>
      <c r="Q1" s="11"/>
      <c r="R1" s="11"/>
    </row>
    <row r="2" spans="1:256" x14ac:dyDescent="0.25">
      <c r="A2" s="124"/>
      <c r="B2" s="126"/>
      <c r="C2" s="126"/>
      <c r="D2" s="122"/>
      <c r="E2" s="122"/>
      <c r="F2" s="122"/>
      <c r="G2" s="122"/>
      <c r="H2" s="122"/>
      <c r="I2" s="123"/>
      <c r="J2" s="123"/>
      <c r="K2" s="122"/>
      <c r="L2" s="123"/>
      <c r="M2" s="122"/>
      <c r="N2" s="123"/>
      <c r="O2" s="122"/>
    </row>
    <row r="3" spans="1:256" x14ac:dyDescent="0.25">
      <c r="A3" s="124"/>
      <c r="B3" s="126"/>
      <c r="C3" s="126"/>
      <c r="D3" s="122"/>
      <c r="E3" s="122"/>
      <c r="F3" s="122"/>
      <c r="G3" s="122"/>
      <c r="H3" s="122"/>
      <c r="I3" s="123"/>
      <c r="J3" s="123"/>
      <c r="K3" s="122"/>
      <c r="L3" s="123"/>
      <c r="M3" s="122"/>
      <c r="N3" s="123"/>
      <c r="O3" s="122"/>
    </row>
    <row r="4" spans="1:256" s="11" customFormat="1" ht="19.5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11" customFormat="1" ht="46.5" customHeight="1" x14ac:dyDescent="0.25">
      <c r="A5" s="50" t="s">
        <v>71</v>
      </c>
      <c r="B5" s="14" t="s">
        <v>52</v>
      </c>
      <c r="C5" s="51" t="s">
        <v>70</v>
      </c>
      <c r="D5" s="9" t="s">
        <v>53</v>
      </c>
      <c r="E5" s="185" t="s">
        <v>54</v>
      </c>
      <c r="F5" s="185"/>
      <c r="G5" s="185"/>
      <c r="H5" s="185"/>
      <c r="I5" s="185"/>
      <c r="J5" s="14"/>
      <c r="K5" s="185" t="s">
        <v>55</v>
      </c>
      <c r="L5" s="185"/>
      <c r="M5" s="185" t="s">
        <v>56</v>
      </c>
      <c r="N5" s="185"/>
      <c r="O5" s="14"/>
      <c r="P5" s="28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11" customFormat="1" ht="65.25" customHeight="1" x14ac:dyDescent="0.25">
      <c r="A6" s="197" t="s">
        <v>44</v>
      </c>
      <c r="B6" s="197"/>
      <c r="C6" s="197"/>
      <c r="D6" s="197"/>
      <c r="E6" s="16" t="s">
        <v>58</v>
      </c>
      <c r="F6" s="16" t="s">
        <v>59</v>
      </c>
      <c r="G6" s="16" t="s">
        <v>60</v>
      </c>
      <c r="H6" s="16" t="s">
        <v>61</v>
      </c>
      <c r="I6" s="17" t="s">
        <v>62</v>
      </c>
      <c r="J6" s="18" t="s">
        <v>63</v>
      </c>
      <c r="K6" s="16" t="s">
        <v>58</v>
      </c>
      <c r="L6" s="19" t="s">
        <v>64</v>
      </c>
      <c r="M6" s="16" t="s">
        <v>65</v>
      </c>
      <c r="N6" s="16" t="s">
        <v>68</v>
      </c>
      <c r="O6" s="14" t="s">
        <v>57</v>
      </c>
      <c r="P6" s="14" t="s">
        <v>66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11" customFormat="1" ht="15.75" x14ac:dyDescent="0.25">
      <c r="A7" s="3">
        <v>1</v>
      </c>
      <c r="B7" s="52" t="s">
        <v>99</v>
      </c>
      <c r="C7" s="21" t="s">
        <v>98</v>
      </c>
      <c r="D7" s="22" t="s">
        <v>237</v>
      </c>
      <c r="E7" s="20">
        <v>32.5</v>
      </c>
      <c r="F7" s="20">
        <f>E7/4</f>
        <v>8.125</v>
      </c>
      <c r="G7" s="20">
        <v>125</v>
      </c>
      <c r="H7" s="20">
        <v>0</v>
      </c>
      <c r="I7" s="23">
        <v>0</v>
      </c>
      <c r="J7" s="23">
        <v>125</v>
      </c>
      <c r="K7" s="25">
        <v>42.3</v>
      </c>
      <c r="L7" s="24">
        <v>300</v>
      </c>
      <c r="M7" s="20">
        <v>0</v>
      </c>
      <c r="N7" s="24">
        <v>0</v>
      </c>
      <c r="O7" s="23">
        <f>F7+H7+K7</f>
        <v>50.424999999999997</v>
      </c>
      <c r="P7" s="23">
        <f>J7+L7+N7</f>
        <v>425</v>
      </c>
      <c r="Q7" s="55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6.5" customHeight="1" x14ac:dyDescent="0.25">
      <c r="A8" s="7"/>
      <c r="B8" s="29"/>
      <c r="C8" s="29"/>
      <c r="D8" s="29"/>
    </row>
  </sheetData>
  <sheetProtection algorithmName="SHA-512" hashValue="7s/E/8V1Jcau7acMOhCvvz/WO6wG+ZE6sB/1MHpwubCy+MtLCkJkh2yd8TO0euRBXuq3BxtgJ5wRXg6RoNwuFg==" saltValue="aG1vqR2A1iQjSfBRrD412A==" spinCount="100000" sheet="1" objects="1" scenarios="1"/>
  <mergeCells count="6">
    <mergeCell ref="A1:O1"/>
    <mergeCell ref="A6:D6"/>
    <mergeCell ref="A4:O4"/>
    <mergeCell ref="E5:I5"/>
    <mergeCell ref="K5:L5"/>
    <mergeCell ref="M5:N5"/>
  </mergeCells>
  <phoneticPr fontId="11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7"/>
  <sheetViews>
    <sheetView zoomScaleNormal="100" workbookViewId="0">
      <selection activeCell="R10" sqref="R10"/>
    </sheetView>
  </sheetViews>
  <sheetFormatPr defaultColWidth="8.5703125"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20.2851562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 customWidth="1"/>
    <col min="11" max="11" width="9.140625" style="11" customWidth="1"/>
    <col min="12" max="12" width="9.140625" style="27" customWidth="1"/>
    <col min="13" max="13" width="9.140625" style="11" customWidth="1"/>
    <col min="14" max="14" width="11.28515625" style="27" customWidth="1"/>
    <col min="15" max="15" width="11.7109375" style="11" customWidth="1"/>
    <col min="16" max="16" width="12.42578125" style="11" customWidth="1"/>
    <col min="17" max="17" width="23.28515625" style="11" customWidth="1"/>
    <col min="18" max="18" width="11" style="11" customWidth="1"/>
  </cols>
  <sheetData>
    <row r="1" spans="1:18" s="32" customFormat="1" ht="39" customHeight="1" x14ac:dyDescent="0.25">
      <c r="A1" s="178" t="s">
        <v>295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  <c r="P1" s="11"/>
      <c r="Q1" s="11"/>
      <c r="R1" s="11"/>
    </row>
    <row r="2" spans="1:18" ht="66.75" customHeight="1" x14ac:dyDescent="0.25">
      <c r="A2" s="200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2"/>
    </row>
    <row r="3" spans="1:18" ht="35.25" customHeight="1" x14ac:dyDescent="0.25">
      <c r="A3" s="2" t="s">
        <v>51</v>
      </c>
      <c r="B3" s="9" t="s">
        <v>52</v>
      </c>
      <c r="C3" s="39" t="s">
        <v>70</v>
      </c>
      <c r="D3" s="9" t="s">
        <v>53</v>
      </c>
      <c r="E3" s="185" t="s">
        <v>54</v>
      </c>
      <c r="F3" s="185"/>
      <c r="G3" s="185"/>
      <c r="H3" s="185"/>
      <c r="I3" s="185"/>
      <c r="J3" s="10"/>
      <c r="K3" s="185" t="s">
        <v>55</v>
      </c>
      <c r="L3" s="185"/>
      <c r="M3" s="185" t="s">
        <v>56</v>
      </c>
      <c r="N3" s="185"/>
      <c r="O3" s="10"/>
      <c r="P3" s="49"/>
    </row>
    <row r="4" spans="1:18" ht="64.5" x14ac:dyDescent="0.25">
      <c r="A4" s="197" t="s">
        <v>45</v>
      </c>
      <c r="B4" s="197"/>
      <c r="C4" s="197"/>
      <c r="D4" s="197"/>
      <c r="E4" s="16" t="s">
        <v>58</v>
      </c>
      <c r="F4" s="16" t="s">
        <v>59</v>
      </c>
      <c r="G4" s="16" t="s">
        <v>60</v>
      </c>
      <c r="H4" s="16" t="s">
        <v>61</v>
      </c>
      <c r="I4" s="17" t="s">
        <v>62</v>
      </c>
      <c r="J4" s="18" t="s">
        <v>63</v>
      </c>
      <c r="K4" s="16" t="s">
        <v>58</v>
      </c>
      <c r="L4" s="19" t="s">
        <v>64</v>
      </c>
      <c r="M4" s="16" t="s">
        <v>65</v>
      </c>
      <c r="N4" s="16" t="s">
        <v>68</v>
      </c>
      <c r="O4" s="14" t="s">
        <v>57</v>
      </c>
      <c r="P4" s="15" t="s">
        <v>66</v>
      </c>
    </row>
    <row r="5" spans="1:18" ht="30" customHeight="1" x14ac:dyDescent="0.25">
      <c r="A5" s="4">
        <v>1</v>
      </c>
      <c r="B5" s="73" t="s">
        <v>85</v>
      </c>
      <c r="C5" s="61" t="s">
        <v>84</v>
      </c>
      <c r="D5" s="61" t="s">
        <v>237</v>
      </c>
      <c r="E5" s="97">
        <v>49.765000000000001</v>
      </c>
      <c r="F5" s="97">
        <f t="shared" ref="F5:F7" si="0">E5/4</f>
        <v>12.44125</v>
      </c>
      <c r="G5" s="97">
        <f>F5/$F$7*$G$7</f>
        <v>27.321789353478565</v>
      </c>
      <c r="H5" s="97">
        <v>0</v>
      </c>
      <c r="I5" s="97">
        <f>H5/H14*I14</f>
        <v>0</v>
      </c>
      <c r="J5" s="97">
        <f>G5+I5</f>
        <v>27.321789353478565</v>
      </c>
      <c r="K5" s="97">
        <v>2.5</v>
      </c>
      <c r="L5" s="97">
        <f>K5/$K$14*$L$14</f>
        <v>5.6818181818181817</v>
      </c>
      <c r="M5" s="97">
        <v>50</v>
      </c>
      <c r="N5" s="97">
        <f>M5/$M$7*$N$7</f>
        <v>83.333333333333343</v>
      </c>
      <c r="O5" s="97">
        <f>F5+H5+K5+M5</f>
        <v>64.941249999999997</v>
      </c>
      <c r="P5" s="97">
        <f>J5+L5+N5</f>
        <v>116.33694086863008</v>
      </c>
      <c r="Q5" s="130"/>
    </row>
    <row r="6" spans="1:18" ht="30" customHeight="1" x14ac:dyDescent="0.25">
      <c r="A6" s="4">
        <v>2</v>
      </c>
      <c r="B6" s="73" t="s">
        <v>87</v>
      </c>
      <c r="C6" s="61" t="s">
        <v>86</v>
      </c>
      <c r="D6" s="61" t="s">
        <v>237</v>
      </c>
      <c r="E6" s="97">
        <v>10</v>
      </c>
      <c r="F6" s="97">
        <f t="shared" si="0"/>
        <v>2.5</v>
      </c>
      <c r="G6" s="97">
        <f>F6/$F$7*$G$7</f>
        <v>5.490161630358398</v>
      </c>
      <c r="H6" s="97">
        <v>34.65</v>
      </c>
      <c r="I6" s="97">
        <f>H6/$H$14*$I$14</f>
        <v>94.260065288356913</v>
      </c>
      <c r="J6" s="97">
        <f t="shared" ref="J6:J19" si="1">G6+I6</f>
        <v>99.750226918715313</v>
      </c>
      <c r="K6" s="97">
        <v>68.150000000000006</v>
      </c>
      <c r="L6" s="97">
        <f t="shared" ref="L6:L19" si="2">K6/$K$14*$L$14</f>
        <v>154.88636363636365</v>
      </c>
      <c r="M6" s="97">
        <v>60</v>
      </c>
      <c r="N6" s="97">
        <f>M6/$M$7*$N$7</f>
        <v>100</v>
      </c>
      <c r="O6" s="97">
        <f t="shared" ref="O6:O19" si="3">F6+H6+K6+M6</f>
        <v>165.3</v>
      </c>
      <c r="P6" s="97">
        <f t="shared" ref="P6:P19" si="4">J6+L6+N6</f>
        <v>354.63659055507895</v>
      </c>
      <c r="Q6" s="130"/>
    </row>
    <row r="7" spans="1:18" ht="30" customHeight="1" x14ac:dyDescent="0.25">
      <c r="A7" s="4">
        <v>3</v>
      </c>
      <c r="B7" s="73" t="s">
        <v>77</v>
      </c>
      <c r="C7" s="61" t="s">
        <v>76</v>
      </c>
      <c r="D7" s="61" t="s">
        <v>237</v>
      </c>
      <c r="E7" s="97">
        <v>227.68</v>
      </c>
      <c r="F7" s="97">
        <f t="shared" si="0"/>
        <v>56.92</v>
      </c>
      <c r="G7" s="97">
        <v>125</v>
      </c>
      <c r="H7" s="97">
        <v>0</v>
      </c>
      <c r="I7" s="97">
        <f t="shared" ref="I7:I19" si="5">H7/$H$14*$I$14</f>
        <v>0</v>
      </c>
      <c r="J7" s="97">
        <f t="shared" si="1"/>
        <v>125</v>
      </c>
      <c r="K7" s="100">
        <v>15.5</v>
      </c>
      <c r="L7" s="97">
        <f t="shared" si="2"/>
        <v>35.227272727272727</v>
      </c>
      <c r="M7" s="97">
        <v>120</v>
      </c>
      <c r="N7" s="100">
        <v>200</v>
      </c>
      <c r="O7" s="97">
        <f t="shared" si="3"/>
        <v>192.42000000000002</v>
      </c>
      <c r="P7" s="97">
        <f t="shared" si="4"/>
        <v>360.22727272727275</v>
      </c>
      <c r="Q7" s="130"/>
    </row>
    <row r="8" spans="1:18" ht="30" customHeight="1" x14ac:dyDescent="0.25">
      <c r="A8" s="4">
        <v>4</v>
      </c>
      <c r="B8" s="73" t="s">
        <v>93</v>
      </c>
      <c r="C8" s="61" t="s">
        <v>92</v>
      </c>
      <c r="D8" s="61" t="s">
        <v>237</v>
      </c>
      <c r="E8" s="97">
        <v>70.75</v>
      </c>
      <c r="F8" s="97">
        <f t="shared" ref="F8" si="6">E8/4</f>
        <v>17.6875</v>
      </c>
      <c r="G8" s="97">
        <f t="shared" ref="G8:G19" si="7">F8/$F$7*$G$7</f>
        <v>38.842893534785667</v>
      </c>
      <c r="H8" s="100">
        <v>0</v>
      </c>
      <c r="I8" s="97">
        <f t="shared" si="5"/>
        <v>0</v>
      </c>
      <c r="J8" s="97">
        <f t="shared" si="1"/>
        <v>38.842893534785667</v>
      </c>
      <c r="K8" s="97">
        <v>3.9</v>
      </c>
      <c r="L8" s="97">
        <f t="shared" si="2"/>
        <v>8.8636363636363633</v>
      </c>
      <c r="M8" s="100">
        <v>0</v>
      </c>
      <c r="N8" s="97">
        <f t="shared" ref="N8:N19" si="8">M8/$M$7*$N$7</f>
        <v>0</v>
      </c>
      <c r="O8" s="97">
        <f t="shared" si="3"/>
        <v>21.587499999999999</v>
      </c>
      <c r="P8" s="97">
        <f t="shared" si="4"/>
        <v>47.706529898422033</v>
      </c>
      <c r="Q8" s="130"/>
    </row>
    <row r="9" spans="1:18" ht="30" customHeight="1" x14ac:dyDescent="0.25">
      <c r="A9" s="4">
        <v>5</v>
      </c>
      <c r="B9" s="73" t="s">
        <v>133</v>
      </c>
      <c r="C9" s="61" t="s">
        <v>132</v>
      </c>
      <c r="D9" s="61" t="s">
        <v>237</v>
      </c>
      <c r="E9" s="97">
        <v>38.125</v>
      </c>
      <c r="F9" s="97">
        <f t="shared" ref="F9:F11" si="9">E9/4</f>
        <v>9.53125</v>
      </c>
      <c r="G9" s="97">
        <f t="shared" si="7"/>
        <v>20.931241215741391</v>
      </c>
      <c r="H9" s="97">
        <v>0</v>
      </c>
      <c r="I9" s="97">
        <f t="shared" si="5"/>
        <v>0</v>
      </c>
      <c r="J9" s="97">
        <f t="shared" si="1"/>
        <v>20.931241215741391</v>
      </c>
      <c r="K9" s="97">
        <v>87.5</v>
      </c>
      <c r="L9" s="97">
        <f t="shared" si="2"/>
        <v>198.86363636363635</v>
      </c>
      <c r="M9" s="97">
        <v>40</v>
      </c>
      <c r="N9" s="97">
        <f t="shared" si="8"/>
        <v>66.666666666666657</v>
      </c>
      <c r="O9" s="97">
        <f t="shared" si="3"/>
        <v>137.03125</v>
      </c>
      <c r="P9" s="97">
        <f t="shared" si="4"/>
        <v>286.46154424604435</v>
      </c>
      <c r="Q9" s="130"/>
    </row>
    <row r="10" spans="1:18" ht="30" customHeight="1" x14ac:dyDescent="0.25">
      <c r="A10" s="4">
        <v>6</v>
      </c>
      <c r="B10" s="73" t="s">
        <v>135</v>
      </c>
      <c r="C10" s="61" t="s">
        <v>134</v>
      </c>
      <c r="D10" s="61" t="s">
        <v>237</v>
      </c>
      <c r="E10" s="97">
        <v>98.825000000000003</v>
      </c>
      <c r="F10" s="97">
        <f t="shared" si="9"/>
        <v>24.706250000000001</v>
      </c>
      <c r="G10" s="97">
        <f t="shared" si="7"/>
        <v>54.256522312016862</v>
      </c>
      <c r="H10" s="97">
        <v>0</v>
      </c>
      <c r="I10" s="97">
        <f t="shared" si="5"/>
        <v>0</v>
      </c>
      <c r="J10" s="97">
        <f t="shared" si="1"/>
        <v>54.256522312016862</v>
      </c>
      <c r="K10" s="97">
        <v>27.8</v>
      </c>
      <c r="L10" s="97">
        <f t="shared" si="2"/>
        <v>63.18181818181818</v>
      </c>
      <c r="M10" s="97">
        <v>30</v>
      </c>
      <c r="N10" s="97">
        <f t="shared" si="8"/>
        <v>50</v>
      </c>
      <c r="O10" s="97">
        <f t="shared" si="3"/>
        <v>82.506249999999994</v>
      </c>
      <c r="P10" s="97">
        <f t="shared" si="4"/>
        <v>167.43834049383503</v>
      </c>
      <c r="Q10" s="130"/>
    </row>
    <row r="11" spans="1:18" ht="30" customHeight="1" x14ac:dyDescent="0.25">
      <c r="A11" s="4">
        <v>7</v>
      </c>
      <c r="B11" s="73" t="s">
        <v>137</v>
      </c>
      <c r="C11" s="61" t="s">
        <v>136</v>
      </c>
      <c r="D11" s="61" t="s">
        <v>237</v>
      </c>
      <c r="E11" s="97">
        <v>66.25</v>
      </c>
      <c r="F11" s="97">
        <f t="shared" si="9"/>
        <v>16.5625</v>
      </c>
      <c r="G11" s="97">
        <f t="shared" si="7"/>
        <v>36.372320801124381</v>
      </c>
      <c r="H11" s="97">
        <v>106.5</v>
      </c>
      <c r="I11" s="97">
        <f t="shared" si="5"/>
        <v>289.71708378672469</v>
      </c>
      <c r="J11" s="97">
        <f t="shared" si="1"/>
        <v>326.08940458784906</v>
      </c>
      <c r="K11" s="97">
        <v>128.4</v>
      </c>
      <c r="L11" s="97">
        <f t="shared" si="2"/>
        <v>291.81818181818181</v>
      </c>
      <c r="M11" s="97">
        <v>30</v>
      </c>
      <c r="N11" s="97">
        <f t="shared" si="8"/>
        <v>50</v>
      </c>
      <c r="O11" s="97">
        <f t="shared" si="3"/>
        <v>281.46249999999998</v>
      </c>
      <c r="P11" s="97">
        <f t="shared" si="4"/>
        <v>667.90758640603087</v>
      </c>
      <c r="Q11" s="130"/>
    </row>
    <row r="12" spans="1:18" ht="30" customHeight="1" x14ac:dyDescent="0.25">
      <c r="A12" s="4">
        <v>8</v>
      </c>
      <c r="B12" s="73" t="s">
        <v>101</v>
      </c>
      <c r="C12" s="61" t="s">
        <v>100</v>
      </c>
      <c r="D12" s="61" t="s">
        <v>237</v>
      </c>
      <c r="E12" s="97">
        <v>38.125</v>
      </c>
      <c r="F12" s="97">
        <f t="shared" ref="F12:F13" si="10">E12/4</f>
        <v>9.53125</v>
      </c>
      <c r="G12" s="97">
        <f t="shared" si="7"/>
        <v>20.931241215741391</v>
      </c>
      <c r="H12" s="100">
        <v>0</v>
      </c>
      <c r="I12" s="97">
        <f t="shared" si="5"/>
        <v>0</v>
      </c>
      <c r="J12" s="97">
        <f t="shared" si="1"/>
        <v>20.931241215741391</v>
      </c>
      <c r="K12" s="97">
        <v>58.25</v>
      </c>
      <c r="L12" s="97">
        <f t="shared" si="2"/>
        <v>132.38636363636363</v>
      </c>
      <c r="M12" s="100">
        <v>0</v>
      </c>
      <c r="N12" s="97">
        <f t="shared" si="8"/>
        <v>0</v>
      </c>
      <c r="O12" s="97">
        <f t="shared" si="3"/>
        <v>67.78125</v>
      </c>
      <c r="P12" s="97">
        <f t="shared" si="4"/>
        <v>153.31760485210501</v>
      </c>
      <c r="Q12" s="130"/>
    </row>
    <row r="13" spans="1:18" ht="30" customHeight="1" x14ac:dyDescent="0.25">
      <c r="A13" s="4">
        <v>9</v>
      </c>
      <c r="B13" s="73" t="s">
        <v>83</v>
      </c>
      <c r="C13" s="61" t="s">
        <v>82</v>
      </c>
      <c r="D13" s="61" t="s">
        <v>237</v>
      </c>
      <c r="E13" s="97">
        <v>18.75</v>
      </c>
      <c r="F13" s="97">
        <f t="shared" si="10"/>
        <v>4.6875</v>
      </c>
      <c r="G13" s="97">
        <f t="shared" si="7"/>
        <v>10.294053056921996</v>
      </c>
      <c r="H13" s="100">
        <v>32.25</v>
      </c>
      <c r="I13" s="97">
        <f t="shared" si="5"/>
        <v>87.731229597388463</v>
      </c>
      <c r="J13" s="97">
        <f t="shared" si="1"/>
        <v>98.025282654310459</v>
      </c>
      <c r="K13" s="97">
        <v>82.25</v>
      </c>
      <c r="L13" s="97">
        <f t="shared" si="2"/>
        <v>186.93181818181816</v>
      </c>
      <c r="M13" s="97">
        <v>0</v>
      </c>
      <c r="N13" s="97">
        <f t="shared" si="8"/>
        <v>0</v>
      </c>
      <c r="O13" s="97">
        <f t="shared" si="3"/>
        <v>119.1875</v>
      </c>
      <c r="P13" s="97">
        <f t="shared" si="4"/>
        <v>284.95710083612863</v>
      </c>
      <c r="Q13" s="130"/>
    </row>
    <row r="14" spans="1:18" ht="30" customHeight="1" x14ac:dyDescent="0.25">
      <c r="A14" s="4">
        <v>10</v>
      </c>
      <c r="B14" s="73" t="s">
        <v>105</v>
      </c>
      <c r="C14" s="61" t="s">
        <v>104</v>
      </c>
      <c r="D14" s="61" t="s">
        <v>237</v>
      </c>
      <c r="E14" s="97">
        <v>87.1</v>
      </c>
      <c r="F14" s="97">
        <f t="shared" ref="F14:F16" si="11">E14/4</f>
        <v>21.774999999999999</v>
      </c>
      <c r="G14" s="97">
        <f t="shared" si="7"/>
        <v>47.81930780042164</v>
      </c>
      <c r="H14" s="97">
        <v>137.85</v>
      </c>
      <c r="I14" s="97">
        <v>375</v>
      </c>
      <c r="J14" s="97">
        <f t="shared" si="1"/>
        <v>422.81930780042165</v>
      </c>
      <c r="K14" s="97">
        <v>132</v>
      </c>
      <c r="L14" s="97">
        <v>300</v>
      </c>
      <c r="M14" s="97">
        <v>0</v>
      </c>
      <c r="N14" s="97">
        <f t="shared" si="8"/>
        <v>0</v>
      </c>
      <c r="O14" s="97">
        <f t="shared" si="3"/>
        <v>291.625</v>
      </c>
      <c r="P14" s="97">
        <f t="shared" si="4"/>
        <v>722.81930780042171</v>
      </c>
      <c r="Q14" s="130"/>
    </row>
    <row r="15" spans="1:18" ht="30" customHeight="1" x14ac:dyDescent="0.25">
      <c r="A15" s="4">
        <v>11</v>
      </c>
      <c r="B15" s="73" t="s">
        <v>81</v>
      </c>
      <c r="C15" s="61" t="s">
        <v>80</v>
      </c>
      <c r="D15" s="61" t="s">
        <v>237</v>
      </c>
      <c r="E15" s="97">
        <v>94.825000000000003</v>
      </c>
      <c r="F15" s="97">
        <f t="shared" si="11"/>
        <v>23.706250000000001</v>
      </c>
      <c r="G15" s="97">
        <f t="shared" si="7"/>
        <v>52.060457659873506</v>
      </c>
      <c r="H15" s="100">
        <v>0</v>
      </c>
      <c r="I15" s="97">
        <f t="shared" si="5"/>
        <v>0</v>
      </c>
      <c r="J15" s="97">
        <f t="shared" si="1"/>
        <v>52.060457659873506</v>
      </c>
      <c r="K15" s="97">
        <v>82.15</v>
      </c>
      <c r="L15" s="97">
        <f t="shared" si="2"/>
        <v>186.70454545454547</v>
      </c>
      <c r="M15" s="97">
        <v>80</v>
      </c>
      <c r="N15" s="97">
        <f t="shared" si="8"/>
        <v>133.33333333333331</v>
      </c>
      <c r="O15" s="97">
        <f t="shared" si="3"/>
        <v>185.85624999999999</v>
      </c>
      <c r="P15" s="97">
        <f t="shared" si="4"/>
        <v>372.09833644775227</v>
      </c>
      <c r="Q15" s="130"/>
    </row>
    <row r="16" spans="1:18" ht="30" customHeight="1" x14ac:dyDescent="0.25">
      <c r="A16" s="4">
        <v>12</v>
      </c>
      <c r="B16" s="73" t="s">
        <v>141</v>
      </c>
      <c r="C16" s="61" t="s">
        <v>140</v>
      </c>
      <c r="D16" s="61" t="s">
        <v>237</v>
      </c>
      <c r="E16" s="108">
        <v>10</v>
      </c>
      <c r="F16" s="108">
        <f t="shared" si="11"/>
        <v>2.5</v>
      </c>
      <c r="G16" s="97">
        <f t="shared" si="7"/>
        <v>5.490161630358398</v>
      </c>
      <c r="H16" s="108">
        <v>105</v>
      </c>
      <c r="I16" s="97">
        <f t="shared" si="5"/>
        <v>285.63656147986944</v>
      </c>
      <c r="J16" s="97">
        <f t="shared" si="1"/>
        <v>291.12672311022783</v>
      </c>
      <c r="K16" s="108">
        <v>0</v>
      </c>
      <c r="L16" s="97">
        <f t="shared" si="2"/>
        <v>0</v>
      </c>
      <c r="M16" s="108">
        <v>0</v>
      </c>
      <c r="N16" s="97">
        <f t="shared" si="8"/>
        <v>0</v>
      </c>
      <c r="O16" s="108">
        <f t="shared" si="3"/>
        <v>107.5</v>
      </c>
      <c r="P16" s="108">
        <f t="shared" si="4"/>
        <v>291.12672311022783</v>
      </c>
      <c r="Q16" s="133"/>
    </row>
    <row r="17" spans="1:18" ht="30" customHeight="1" x14ac:dyDescent="0.25">
      <c r="A17" s="4">
        <v>13</v>
      </c>
      <c r="B17" s="73" t="s">
        <v>139</v>
      </c>
      <c r="C17" s="61" t="s">
        <v>138</v>
      </c>
      <c r="D17" s="61" t="s">
        <v>237</v>
      </c>
      <c r="E17" s="97">
        <v>10.363</v>
      </c>
      <c r="F17" s="97">
        <f t="shared" ref="F17:F18" si="12">E17/4</f>
        <v>2.5907499999999999</v>
      </c>
      <c r="G17" s="97">
        <f t="shared" si="7"/>
        <v>5.6894544975404076</v>
      </c>
      <c r="H17" s="100">
        <v>21.45</v>
      </c>
      <c r="I17" s="97">
        <f t="shared" si="5"/>
        <v>58.351468988030476</v>
      </c>
      <c r="J17" s="97">
        <f t="shared" si="1"/>
        <v>64.040923485570886</v>
      </c>
      <c r="K17" s="97">
        <v>5.25</v>
      </c>
      <c r="L17" s="97">
        <f t="shared" si="2"/>
        <v>11.931818181818182</v>
      </c>
      <c r="M17" s="97">
        <v>0</v>
      </c>
      <c r="N17" s="97">
        <f t="shared" si="8"/>
        <v>0</v>
      </c>
      <c r="O17" s="97">
        <f>F17+H17+K17+M17</f>
        <v>29.290749999999999</v>
      </c>
      <c r="P17" s="108">
        <f t="shared" si="4"/>
        <v>75.972741667389073</v>
      </c>
      <c r="Q17" s="131"/>
    </row>
    <row r="18" spans="1:18" ht="30" customHeight="1" x14ac:dyDescent="0.25">
      <c r="A18" s="8">
        <v>14</v>
      </c>
      <c r="B18" s="73" t="s">
        <v>95</v>
      </c>
      <c r="C18" s="61" t="s">
        <v>94</v>
      </c>
      <c r="D18" s="61" t="s">
        <v>237</v>
      </c>
      <c r="E18" s="97">
        <v>55</v>
      </c>
      <c r="F18" s="97">
        <f t="shared" si="12"/>
        <v>13.75</v>
      </c>
      <c r="G18" s="97">
        <f t="shared" si="7"/>
        <v>30.195888966971189</v>
      </c>
      <c r="H18" s="97">
        <v>0</v>
      </c>
      <c r="I18" s="97">
        <f t="shared" si="5"/>
        <v>0</v>
      </c>
      <c r="J18" s="97">
        <f t="shared" si="1"/>
        <v>30.195888966971189</v>
      </c>
      <c r="K18" s="100">
        <v>29</v>
      </c>
      <c r="L18" s="97">
        <f t="shared" si="2"/>
        <v>65.909090909090907</v>
      </c>
      <c r="M18" s="97">
        <v>20</v>
      </c>
      <c r="N18" s="97">
        <f t="shared" si="8"/>
        <v>33.333333333333329</v>
      </c>
      <c r="O18" s="97">
        <f>F18+H18+K18+M18</f>
        <v>62.75</v>
      </c>
      <c r="P18" s="108">
        <f t="shared" si="4"/>
        <v>129.4383132093954</v>
      </c>
      <c r="Q18" s="133"/>
    </row>
    <row r="19" spans="1:18" ht="30" customHeight="1" x14ac:dyDescent="0.25">
      <c r="A19" s="8">
        <v>15</v>
      </c>
      <c r="B19" s="73" t="s">
        <v>131</v>
      </c>
      <c r="C19" s="61" t="s">
        <v>130</v>
      </c>
      <c r="D19" s="61" t="s">
        <v>237</v>
      </c>
      <c r="E19" s="98">
        <v>74.405000000000001</v>
      </c>
      <c r="F19" s="97">
        <f t="shared" ref="F19" si="13">E19/4</f>
        <v>18.60125</v>
      </c>
      <c r="G19" s="97">
        <f t="shared" si="7"/>
        <v>40.849547610681661</v>
      </c>
      <c r="H19" s="101">
        <v>0</v>
      </c>
      <c r="I19" s="97">
        <f t="shared" si="5"/>
        <v>0</v>
      </c>
      <c r="J19" s="97">
        <f t="shared" si="1"/>
        <v>40.849547610681661</v>
      </c>
      <c r="K19" s="101">
        <v>0</v>
      </c>
      <c r="L19" s="97">
        <f t="shared" si="2"/>
        <v>0</v>
      </c>
      <c r="M19" s="101">
        <v>0</v>
      </c>
      <c r="N19" s="97">
        <f t="shared" si="8"/>
        <v>0</v>
      </c>
      <c r="O19" s="97">
        <f t="shared" si="3"/>
        <v>18.60125</v>
      </c>
      <c r="P19" s="108">
        <f t="shared" si="4"/>
        <v>40.849547610681661</v>
      </c>
      <c r="Q19" s="131"/>
    </row>
    <row r="20" spans="1:18" x14ac:dyDescent="0.25">
      <c r="A20" s="6"/>
      <c r="B20" s="26"/>
      <c r="C20" s="26"/>
    </row>
    <row r="21" spans="1:18" x14ac:dyDescent="0.25">
      <c r="A21" s="6"/>
      <c r="B21" s="26"/>
      <c r="C21" s="26"/>
    </row>
    <row r="22" spans="1:18" ht="19.5" customHeight="1" x14ac:dyDescent="0.25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</row>
    <row r="23" spans="1:18" ht="16.5" customHeight="1" x14ac:dyDescent="0.25">
      <c r="A23" s="7"/>
      <c r="B23" s="29"/>
      <c r="C23" s="29"/>
      <c r="D23" s="29"/>
    </row>
    <row r="24" spans="1:18" ht="30" customHeight="1" x14ac:dyDescent="0.25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0"/>
    </row>
    <row r="25" spans="1:18" ht="54" customHeight="1" x14ac:dyDescent="0.25">
      <c r="A25" s="50" t="s">
        <v>71</v>
      </c>
      <c r="B25" s="14" t="s">
        <v>52</v>
      </c>
      <c r="C25" s="51" t="s">
        <v>70</v>
      </c>
      <c r="D25" s="9" t="s">
        <v>53</v>
      </c>
      <c r="E25" s="185" t="s">
        <v>54</v>
      </c>
      <c r="F25" s="185"/>
      <c r="G25" s="185"/>
      <c r="H25" s="185"/>
      <c r="I25" s="185"/>
      <c r="J25" s="14"/>
      <c r="K25" s="185" t="s">
        <v>55</v>
      </c>
      <c r="L25" s="185"/>
      <c r="M25" s="185" t="s">
        <v>56</v>
      </c>
      <c r="N25" s="185"/>
      <c r="O25" s="14"/>
      <c r="P25" s="28"/>
      <c r="Q25" s="34"/>
      <c r="R25" s="34"/>
    </row>
    <row r="26" spans="1:18" ht="73.5" customHeight="1" x14ac:dyDescent="0.25">
      <c r="A26" s="197" t="s">
        <v>46</v>
      </c>
      <c r="B26" s="197"/>
      <c r="C26" s="197"/>
      <c r="D26" s="197"/>
      <c r="E26" s="16" t="s">
        <v>58</v>
      </c>
      <c r="F26" s="16" t="s">
        <v>59</v>
      </c>
      <c r="G26" s="16" t="s">
        <v>60</v>
      </c>
      <c r="H26" s="16" t="s">
        <v>61</v>
      </c>
      <c r="I26" s="17" t="s">
        <v>62</v>
      </c>
      <c r="J26" s="18" t="s">
        <v>63</v>
      </c>
      <c r="K26" s="16" t="s">
        <v>58</v>
      </c>
      <c r="L26" s="19" t="s">
        <v>64</v>
      </c>
      <c r="M26" s="16" t="s">
        <v>65</v>
      </c>
      <c r="N26" s="16" t="s">
        <v>68</v>
      </c>
      <c r="O26" s="14" t="s">
        <v>57</v>
      </c>
      <c r="P26" s="14" t="s">
        <v>66</v>
      </c>
    </row>
    <row r="27" spans="1:18" ht="30" x14ac:dyDescent="0.25">
      <c r="A27" s="4">
        <v>1</v>
      </c>
      <c r="B27" s="73" t="s">
        <v>127</v>
      </c>
      <c r="C27" s="61" t="s">
        <v>126</v>
      </c>
      <c r="D27" s="61" t="s">
        <v>238</v>
      </c>
      <c r="E27" s="115">
        <v>284.82499999999999</v>
      </c>
      <c r="F27" s="99">
        <f>E27/4</f>
        <v>71.206249999999997</v>
      </c>
      <c r="G27" s="99">
        <v>125</v>
      </c>
      <c r="H27" s="20">
        <v>15</v>
      </c>
      <c r="I27" s="23">
        <f>H27/$H$30*$I$30</f>
        <v>71.022727272727266</v>
      </c>
      <c r="J27" s="23">
        <f>G27+I27</f>
        <v>196.02272727272725</v>
      </c>
      <c r="K27" s="20">
        <v>75.25</v>
      </c>
      <c r="L27" s="23">
        <f>K27/$K$30*300</f>
        <v>153.78065395095368</v>
      </c>
      <c r="M27" s="20">
        <v>0</v>
      </c>
      <c r="N27" s="23">
        <f>M27/M29*N29</f>
        <v>0</v>
      </c>
      <c r="O27" s="23">
        <f>F27+H27+K27+M27</f>
        <v>161.45625000000001</v>
      </c>
      <c r="P27" s="23">
        <f>J27+L27+N27</f>
        <v>349.80338122368096</v>
      </c>
      <c r="Q27" s="55"/>
    </row>
    <row r="28" spans="1:18" ht="30" x14ac:dyDescent="0.25">
      <c r="A28" s="8">
        <v>2</v>
      </c>
      <c r="B28" s="73" t="s">
        <v>119</v>
      </c>
      <c r="C28" s="61" t="s">
        <v>118</v>
      </c>
      <c r="D28" s="61" t="s">
        <v>238</v>
      </c>
      <c r="E28" s="28">
        <v>181.45</v>
      </c>
      <c r="F28" s="97">
        <f t="shared" ref="F28:F34" si="14">E28/4</f>
        <v>45.362499999999997</v>
      </c>
      <c r="G28" s="98">
        <f>F28/$F$27*$G$27</f>
        <v>79.632230316861225</v>
      </c>
      <c r="H28" s="28">
        <v>30</v>
      </c>
      <c r="I28" s="23">
        <f t="shared" ref="I28:I34" si="15">H28/$H$30*$I$30</f>
        <v>142.04545454545453</v>
      </c>
      <c r="J28" s="23">
        <f t="shared" ref="J28:J34" si="16">G28+I28</f>
        <v>221.67768486231574</v>
      </c>
      <c r="K28" s="30">
        <v>26.95</v>
      </c>
      <c r="L28" s="23">
        <f t="shared" ref="L28:L34" si="17">K28/$K$30*300</f>
        <v>55.074931880108984</v>
      </c>
      <c r="M28" s="28">
        <v>20</v>
      </c>
      <c r="N28" s="31">
        <f>M28/$M$29*$N$29</f>
        <v>66.666666666666657</v>
      </c>
      <c r="O28" s="23">
        <f t="shared" ref="O28:O34" si="18">F28+H28+K28+M28</f>
        <v>122.3125</v>
      </c>
      <c r="P28" s="23">
        <f t="shared" ref="P28:P34" si="19">J28+L28+N28</f>
        <v>343.41928340909135</v>
      </c>
      <c r="Q28" s="55"/>
    </row>
    <row r="29" spans="1:18" ht="30" x14ac:dyDescent="0.25">
      <c r="A29" s="8">
        <v>3</v>
      </c>
      <c r="B29" s="73" t="s">
        <v>145</v>
      </c>
      <c r="C29" s="61" t="s">
        <v>144</v>
      </c>
      <c r="D29" s="61" t="s">
        <v>238</v>
      </c>
      <c r="E29" s="28">
        <v>79.75</v>
      </c>
      <c r="F29" s="97">
        <f t="shared" si="14"/>
        <v>19.9375</v>
      </c>
      <c r="G29" s="98">
        <f t="shared" ref="G29:G34" si="20">F29/$F$27*$G$27</f>
        <v>34.999561134029669</v>
      </c>
      <c r="H29" s="28">
        <v>66</v>
      </c>
      <c r="I29" s="23">
        <f t="shared" si="15"/>
        <v>312.5</v>
      </c>
      <c r="J29" s="23">
        <f t="shared" si="16"/>
        <v>347.49956113402965</v>
      </c>
      <c r="K29" s="30">
        <v>97.7</v>
      </c>
      <c r="L29" s="23">
        <f t="shared" si="17"/>
        <v>199.65940054495911</v>
      </c>
      <c r="M29" s="104">
        <v>60</v>
      </c>
      <c r="N29" s="119">
        <v>200</v>
      </c>
      <c r="O29" s="23">
        <f t="shared" si="18"/>
        <v>243.63749999999999</v>
      </c>
      <c r="P29" s="23">
        <f t="shared" si="19"/>
        <v>747.15896167898882</v>
      </c>
      <c r="Q29" s="55"/>
    </row>
    <row r="30" spans="1:18" ht="30" x14ac:dyDescent="0.25">
      <c r="A30" s="8">
        <v>4</v>
      </c>
      <c r="B30" s="73" t="s">
        <v>123</v>
      </c>
      <c r="C30" s="61" t="s">
        <v>122</v>
      </c>
      <c r="D30" s="61" t="s">
        <v>238</v>
      </c>
      <c r="E30" s="28">
        <v>49.375</v>
      </c>
      <c r="F30" s="97">
        <f t="shared" si="14"/>
        <v>12.34375</v>
      </c>
      <c r="G30" s="98">
        <f t="shared" si="20"/>
        <v>21.669007285175109</v>
      </c>
      <c r="H30" s="104">
        <v>79.2</v>
      </c>
      <c r="I30" s="118">
        <v>375</v>
      </c>
      <c r="J30" s="109">
        <f t="shared" si="16"/>
        <v>396.6690072851751</v>
      </c>
      <c r="K30" s="118">
        <v>146.80000000000001</v>
      </c>
      <c r="L30" s="118">
        <v>300</v>
      </c>
      <c r="M30" s="28">
        <v>20</v>
      </c>
      <c r="N30" s="31">
        <f t="shared" ref="N30:N34" si="21">M30/$M$29*$N$29</f>
        <v>66.666666666666657</v>
      </c>
      <c r="O30" s="23">
        <f t="shared" si="18"/>
        <v>258.34375</v>
      </c>
      <c r="P30" s="120">
        <f t="shared" si="19"/>
        <v>763.33567395184173</v>
      </c>
      <c r="Q30" s="55"/>
    </row>
    <row r="31" spans="1:18" ht="30" x14ac:dyDescent="0.25">
      <c r="A31" s="8">
        <v>5</v>
      </c>
      <c r="B31" s="73" t="s">
        <v>147</v>
      </c>
      <c r="C31" s="61" t="s">
        <v>146</v>
      </c>
      <c r="D31" s="61" t="s">
        <v>238</v>
      </c>
      <c r="E31" s="28">
        <v>10</v>
      </c>
      <c r="F31" s="97">
        <f t="shared" si="14"/>
        <v>2.5</v>
      </c>
      <c r="G31" s="98">
        <f t="shared" si="20"/>
        <v>4.3886597033266037</v>
      </c>
      <c r="H31" s="28">
        <v>0</v>
      </c>
      <c r="I31" s="23">
        <f t="shared" si="15"/>
        <v>0</v>
      </c>
      <c r="J31" s="23">
        <f t="shared" si="16"/>
        <v>4.3886597033266037</v>
      </c>
      <c r="K31" s="30">
        <v>34.799999999999997</v>
      </c>
      <c r="L31" s="23">
        <f t="shared" si="17"/>
        <v>71.117166212534059</v>
      </c>
      <c r="M31" s="28">
        <v>0</v>
      </c>
      <c r="N31" s="31">
        <f t="shared" si="21"/>
        <v>0</v>
      </c>
      <c r="O31" s="23">
        <f t="shared" si="18"/>
        <v>37.299999999999997</v>
      </c>
      <c r="P31" s="23">
        <f t="shared" si="19"/>
        <v>75.505825915860669</v>
      </c>
      <c r="Q31" s="55"/>
    </row>
    <row r="32" spans="1:18" ht="30" x14ac:dyDescent="0.25">
      <c r="A32" s="8">
        <v>6</v>
      </c>
      <c r="B32" s="73" t="s">
        <v>117</v>
      </c>
      <c r="C32" s="61" t="s">
        <v>116</v>
      </c>
      <c r="D32" s="61" t="s">
        <v>238</v>
      </c>
      <c r="E32" s="28">
        <v>10</v>
      </c>
      <c r="F32" s="97">
        <f t="shared" si="14"/>
        <v>2.5</v>
      </c>
      <c r="G32" s="98">
        <f t="shared" si="20"/>
        <v>4.3886597033266037</v>
      </c>
      <c r="H32" s="28">
        <v>0</v>
      </c>
      <c r="I32" s="23">
        <f t="shared" si="15"/>
        <v>0</v>
      </c>
      <c r="J32" s="23">
        <f t="shared" si="16"/>
        <v>4.3886597033266037</v>
      </c>
      <c r="K32" s="30">
        <v>30.05</v>
      </c>
      <c r="L32" s="23">
        <f t="shared" si="17"/>
        <v>61.410081743869206</v>
      </c>
      <c r="M32" s="28">
        <v>0</v>
      </c>
      <c r="N32" s="31">
        <f t="shared" si="21"/>
        <v>0</v>
      </c>
      <c r="O32" s="23">
        <f t="shared" si="18"/>
        <v>32.549999999999997</v>
      </c>
      <c r="P32" s="23">
        <f t="shared" si="19"/>
        <v>65.798741447195809</v>
      </c>
      <c r="Q32" s="55"/>
    </row>
    <row r="33" spans="1:17" ht="30" x14ac:dyDescent="0.25">
      <c r="A33" s="8">
        <v>7</v>
      </c>
      <c r="B33" s="73" t="s">
        <v>149</v>
      </c>
      <c r="C33" s="61" t="s">
        <v>148</v>
      </c>
      <c r="D33" s="61" t="s">
        <v>238</v>
      </c>
      <c r="E33" s="28">
        <v>10</v>
      </c>
      <c r="F33" s="97">
        <f t="shared" si="14"/>
        <v>2.5</v>
      </c>
      <c r="G33" s="98">
        <f t="shared" si="20"/>
        <v>4.3886597033266037</v>
      </c>
      <c r="H33" s="28">
        <v>67.05</v>
      </c>
      <c r="I33" s="23">
        <f t="shared" si="15"/>
        <v>317.47159090909088</v>
      </c>
      <c r="J33" s="23">
        <f t="shared" si="16"/>
        <v>321.86025061241747</v>
      </c>
      <c r="K33" s="30">
        <v>86.85</v>
      </c>
      <c r="L33" s="23">
        <f t="shared" si="17"/>
        <v>177.48637602179835</v>
      </c>
      <c r="M33" s="28">
        <v>40</v>
      </c>
      <c r="N33" s="31">
        <f t="shared" si="21"/>
        <v>133.33333333333331</v>
      </c>
      <c r="O33" s="23">
        <f t="shared" si="18"/>
        <v>196.39999999999998</v>
      </c>
      <c r="P33" s="23">
        <f t="shared" si="19"/>
        <v>632.67995996754917</v>
      </c>
      <c r="Q33" s="55"/>
    </row>
    <row r="34" spans="1:17" ht="30" x14ac:dyDescent="0.25">
      <c r="A34" s="8">
        <v>8</v>
      </c>
      <c r="B34" s="73" t="s">
        <v>143</v>
      </c>
      <c r="C34" s="61" t="s">
        <v>142</v>
      </c>
      <c r="D34" s="61" t="s">
        <v>238</v>
      </c>
      <c r="E34" s="28">
        <v>0</v>
      </c>
      <c r="F34" s="97">
        <f t="shared" si="14"/>
        <v>0</v>
      </c>
      <c r="G34" s="98">
        <f t="shared" si="20"/>
        <v>0</v>
      </c>
      <c r="H34" s="28">
        <v>0</v>
      </c>
      <c r="I34" s="23">
        <f t="shared" si="15"/>
        <v>0</v>
      </c>
      <c r="J34" s="23">
        <f t="shared" si="16"/>
        <v>0</v>
      </c>
      <c r="K34" s="30">
        <v>35.1</v>
      </c>
      <c r="L34" s="23">
        <f t="shared" si="17"/>
        <v>71.730245231607626</v>
      </c>
      <c r="M34" s="28">
        <v>0</v>
      </c>
      <c r="N34" s="31">
        <f t="shared" si="21"/>
        <v>0</v>
      </c>
      <c r="O34" s="23">
        <f t="shared" si="18"/>
        <v>35.1</v>
      </c>
      <c r="P34" s="23">
        <f t="shared" si="19"/>
        <v>71.730245231607626</v>
      </c>
      <c r="Q34" s="55"/>
    </row>
    <row r="36" spans="1:17" ht="30" customHeight="1" x14ac:dyDescent="0.25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4"/>
    </row>
    <row r="37" spans="1:17" ht="41.25" customHeight="1" x14ac:dyDescent="0.25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</row>
  </sheetData>
  <sheetProtection algorithmName="SHA-512" hashValue="iHIsi6soLP52qK55wufj+LS1OTvhCOtFro0z8xVkm/ct7bqHQxmsJhc+IANFb50d0sA4k0wgXeoTldi5j2K63w==" saltValue="cYUwkOuMTpc6BdL9XcLEBA==" spinCount="100000" sheet="1" objects="1" scenarios="1"/>
  <mergeCells count="14">
    <mergeCell ref="M25:N25"/>
    <mergeCell ref="K25:L25"/>
    <mergeCell ref="A37:O37"/>
    <mergeCell ref="A26:D26"/>
    <mergeCell ref="A1:O1"/>
    <mergeCell ref="A4:D4"/>
    <mergeCell ref="A2:P2"/>
    <mergeCell ref="E3:I3"/>
    <mergeCell ref="K3:L3"/>
    <mergeCell ref="M3:N3"/>
    <mergeCell ref="A22:O22"/>
    <mergeCell ref="A36:O36"/>
    <mergeCell ref="A24:O24"/>
    <mergeCell ref="E25:I25"/>
  </mergeCells>
  <phoneticPr fontId="11" type="noConversion"/>
  <pageMargins left="0.7" right="0.7" top="0.75" bottom="0.75" header="0.51180555555555496" footer="0.51180555555555496"/>
  <pageSetup paperSize="9" scale="57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6"/>
  <sheetViews>
    <sheetView zoomScaleNormal="100" workbookViewId="0">
      <selection activeCell="S24" sqref="S24"/>
    </sheetView>
  </sheetViews>
  <sheetFormatPr defaultColWidth="8.5703125" defaultRowHeight="15" x14ac:dyDescent="0.25"/>
  <cols>
    <col min="1" max="1" width="3.85546875" style="1" customWidth="1"/>
    <col min="2" max="2" width="12.28515625" style="76" customWidth="1"/>
    <col min="3" max="3" width="22.7109375" style="80" customWidth="1"/>
    <col min="4" max="4" width="17.7109375" style="82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 customWidth="1"/>
    <col min="11" max="11" width="9.140625" style="11" customWidth="1"/>
    <col min="12" max="12" width="9.140625" style="27" customWidth="1"/>
    <col min="13" max="13" width="9.140625" style="11" customWidth="1"/>
    <col min="14" max="14" width="11.28515625" style="27" customWidth="1"/>
    <col min="15" max="15" width="11.7109375" style="11" customWidth="1"/>
    <col min="16" max="16" width="12.42578125" style="11" customWidth="1"/>
    <col min="17" max="17" width="19.28515625" style="11" customWidth="1"/>
    <col min="18" max="18" width="11" style="11" customWidth="1"/>
  </cols>
  <sheetData>
    <row r="1" spans="1:18" s="32" customFormat="1" ht="30" customHeight="1" x14ac:dyDescent="0.25">
      <c r="A1" s="178" t="s">
        <v>296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  <c r="P1" s="11"/>
      <c r="Q1" s="11"/>
      <c r="R1" s="11"/>
    </row>
    <row r="2" spans="1:18" x14ac:dyDescent="0.25">
      <c r="A2" s="124"/>
      <c r="B2" s="125"/>
      <c r="C2" s="126"/>
      <c r="D2" s="127"/>
      <c r="E2" s="122"/>
      <c r="F2" s="122"/>
      <c r="G2" s="122"/>
      <c r="H2" s="122"/>
      <c r="I2" s="123"/>
      <c r="J2" s="123"/>
      <c r="K2" s="122"/>
      <c r="L2" s="123"/>
      <c r="M2" s="122"/>
      <c r="N2" s="123"/>
      <c r="O2" s="122"/>
    </row>
    <row r="3" spans="1:18" x14ac:dyDescent="0.25">
      <c r="A3" s="124"/>
      <c r="B3" s="125"/>
      <c r="C3" s="126"/>
      <c r="D3" s="127"/>
      <c r="E3" s="122"/>
      <c r="F3" s="122"/>
      <c r="G3" s="122"/>
      <c r="H3" s="122"/>
      <c r="I3" s="123"/>
      <c r="J3" s="123"/>
      <c r="K3" s="122"/>
      <c r="L3" s="123"/>
      <c r="M3" s="122"/>
      <c r="N3" s="123"/>
      <c r="O3" s="122"/>
    </row>
    <row r="4" spans="1:18" ht="19.5" customHeight="1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</row>
    <row r="5" spans="1:18" ht="46.5" customHeight="1" x14ac:dyDescent="0.25">
      <c r="A5" s="5" t="s">
        <v>71</v>
      </c>
      <c r="B5" s="59" t="s">
        <v>52</v>
      </c>
      <c r="C5" s="78" t="s">
        <v>70</v>
      </c>
      <c r="D5" s="63" t="s">
        <v>53</v>
      </c>
      <c r="E5" s="185" t="s">
        <v>54</v>
      </c>
      <c r="F5" s="185"/>
      <c r="G5" s="185"/>
      <c r="H5" s="185"/>
      <c r="I5" s="185"/>
      <c r="J5" s="14"/>
      <c r="K5" s="185" t="s">
        <v>55</v>
      </c>
      <c r="L5" s="185"/>
      <c r="M5" s="185" t="s">
        <v>56</v>
      </c>
      <c r="N5" s="185"/>
      <c r="O5" s="14"/>
      <c r="P5" s="28"/>
    </row>
    <row r="6" spans="1:18" ht="84" customHeight="1" x14ac:dyDescent="0.25">
      <c r="A6" s="197" t="s">
        <v>49</v>
      </c>
      <c r="B6" s="197"/>
      <c r="C6" s="197"/>
      <c r="D6" s="197"/>
      <c r="E6" s="16" t="s">
        <v>58</v>
      </c>
      <c r="F6" s="16" t="s">
        <v>59</v>
      </c>
      <c r="G6" s="16" t="s">
        <v>60</v>
      </c>
      <c r="H6" s="16" t="s">
        <v>61</v>
      </c>
      <c r="I6" s="17" t="s">
        <v>62</v>
      </c>
      <c r="J6" s="18" t="s">
        <v>63</v>
      </c>
      <c r="K6" s="16" t="s">
        <v>58</v>
      </c>
      <c r="L6" s="19" t="s">
        <v>64</v>
      </c>
      <c r="M6" s="16" t="s">
        <v>65</v>
      </c>
      <c r="N6" s="16" t="s">
        <v>68</v>
      </c>
      <c r="O6" s="14" t="s">
        <v>57</v>
      </c>
      <c r="P6" s="14" t="s">
        <v>66</v>
      </c>
    </row>
    <row r="7" spans="1:18" ht="30" customHeight="1" x14ac:dyDescent="0.25">
      <c r="A7" s="3">
        <v>1</v>
      </c>
      <c r="B7" s="85" t="s">
        <v>97</v>
      </c>
      <c r="C7" s="77" t="s">
        <v>96</v>
      </c>
      <c r="D7" s="57" t="s">
        <v>237</v>
      </c>
      <c r="E7" s="97">
        <v>40.704999999999998</v>
      </c>
      <c r="F7" s="97">
        <f t="shared" ref="F7:F17" si="0">E7/4</f>
        <v>10.17625</v>
      </c>
      <c r="G7" s="97">
        <f>F7/$F$11*$G$11</f>
        <v>17.615111649645144</v>
      </c>
      <c r="H7" s="97">
        <v>127.5</v>
      </c>
      <c r="I7" s="97">
        <v>375</v>
      </c>
      <c r="J7" s="97">
        <f>G7+I7</f>
        <v>392.61511164964514</v>
      </c>
      <c r="K7" s="97">
        <v>103.9</v>
      </c>
      <c r="L7" s="97">
        <f>K7/$K$11*$L$11</f>
        <v>122.4032986451993</v>
      </c>
      <c r="M7" s="100">
        <v>50</v>
      </c>
      <c r="N7" s="97">
        <f>M7/$M$11*$N$11</f>
        <v>71.428571428571431</v>
      </c>
      <c r="O7" s="97">
        <f>F7+H7+K7+M7</f>
        <v>291.57625000000002</v>
      </c>
      <c r="P7" s="97">
        <f>J7+L7+N7</f>
        <v>586.44698172341589</v>
      </c>
      <c r="Q7" s="159"/>
    </row>
    <row r="8" spans="1:18" ht="30" customHeight="1" x14ac:dyDescent="0.25">
      <c r="A8" s="3">
        <v>2</v>
      </c>
      <c r="B8" s="86" t="s">
        <v>151</v>
      </c>
      <c r="C8" s="77" t="s">
        <v>150</v>
      </c>
      <c r="D8" s="57" t="s">
        <v>237</v>
      </c>
      <c r="E8" s="97">
        <v>0</v>
      </c>
      <c r="F8" s="97">
        <f t="shared" si="0"/>
        <v>0</v>
      </c>
      <c r="G8" s="97">
        <f t="shared" ref="G8:G10" si="1">F8/$F$11*$G$11</f>
        <v>0</v>
      </c>
      <c r="H8" s="100">
        <v>0</v>
      </c>
      <c r="I8" s="100">
        <f>H8/H7*I7</f>
        <v>0</v>
      </c>
      <c r="J8" s="97">
        <f t="shared" ref="J8:J16" si="2">G8+I8</f>
        <v>0</v>
      </c>
      <c r="K8" s="97">
        <v>26.25</v>
      </c>
      <c r="L8" s="97">
        <f t="shared" ref="L8:L10" si="3">K8/$K$11*$L$11</f>
        <v>30.924798743373255</v>
      </c>
      <c r="M8" s="100">
        <v>0</v>
      </c>
      <c r="N8" s="97">
        <f>M8/M11*N11</f>
        <v>0</v>
      </c>
      <c r="O8" s="97">
        <f t="shared" ref="O8:O17" si="4">F8+H8+K8+M8</f>
        <v>26.25</v>
      </c>
      <c r="P8" s="97">
        <f t="shared" ref="P8:P17" si="5">J8+L8+N8</f>
        <v>30.924798743373255</v>
      </c>
      <c r="Q8" s="159"/>
    </row>
    <row r="9" spans="1:18" ht="30" customHeight="1" x14ac:dyDescent="0.25">
      <c r="A9" s="3">
        <v>3</v>
      </c>
      <c r="B9" s="86" t="s">
        <v>101</v>
      </c>
      <c r="C9" s="77" t="s">
        <v>100</v>
      </c>
      <c r="D9" s="57" t="s">
        <v>237</v>
      </c>
      <c r="E9" s="97">
        <v>38.125</v>
      </c>
      <c r="F9" s="97">
        <f t="shared" si="0"/>
        <v>9.53125</v>
      </c>
      <c r="G9" s="97">
        <f t="shared" si="1"/>
        <v>16.498615198199758</v>
      </c>
      <c r="H9" s="100">
        <v>0</v>
      </c>
      <c r="I9" s="100">
        <f>H9/H7*I7</f>
        <v>0</v>
      </c>
      <c r="J9" s="97">
        <f t="shared" si="2"/>
        <v>16.498615198199758</v>
      </c>
      <c r="K9" s="97">
        <v>58.25</v>
      </c>
      <c r="L9" s="97">
        <f t="shared" si="3"/>
        <v>68.623601021009222</v>
      </c>
      <c r="M9" s="100">
        <v>0</v>
      </c>
      <c r="N9" s="97">
        <f>M9/M11*N11</f>
        <v>0</v>
      </c>
      <c r="O9" s="97">
        <f t="shared" si="4"/>
        <v>67.78125</v>
      </c>
      <c r="P9" s="97">
        <f t="shared" si="5"/>
        <v>85.12221621920898</v>
      </c>
      <c r="Q9" s="159"/>
    </row>
    <row r="10" spans="1:18" ht="30" customHeight="1" x14ac:dyDescent="0.25">
      <c r="A10" s="3">
        <v>4</v>
      </c>
      <c r="B10" s="81" t="s">
        <v>155</v>
      </c>
      <c r="C10" s="77" t="s">
        <v>154</v>
      </c>
      <c r="D10" s="57" t="s">
        <v>237</v>
      </c>
      <c r="E10" s="102">
        <v>192.55</v>
      </c>
      <c r="F10" s="99">
        <f t="shared" si="0"/>
        <v>48.137500000000003</v>
      </c>
      <c r="G10" s="97">
        <f t="shared" si="1"/>
        <v>83.326120823957069</v>
      </c>
      <c r="H10" s="102">
        <v>120</v>
      </c>
      <c r="I10" s="102">
        <f>H10/$H$7*$I$7</f>
        <v>352.94117647058823</v>
      </c>
      <c r="J10" s="97">
        <f t="shared" si="2"/>
        <v>436.2672972945453</v>
      </c>
      <c r="K10" s="102">
        <v>38.799999999999997</v>
      </c>
      <c r="L10" s="97">
        <f t="shared" si="3"/>
        <v>45.70979776163361</v>
      </c>
      <c r="M10" s="102">
        <v>40</v>
      </c>
      <c r="N10" s="97">
        <f>M10/$M$11*$N$11</f>
        <v>57.142857142857139</v>
      </c>
      <c r="O10" s="97">
        <f t="shared" si="4"/>
        <v>246.9375</v>
      </c>
      <c r="P10" s="97">
        <f t="shared" si="5"/>
        <v>539.11995219903599</v>
      </c>
      <c r="Q10" s="159"/>
    </row>
    <row r="11" spans="1:18" ht="30" customHeight="1" x14ac:dyDescent="0.25">
      <c r="A11" s="3">
        <v>5</v>
      </c>
      <c r="B11" s="86" t="s">
        <v>157</v>
      </c>
      <c r="C11" s="77" t="s">
        <v>156</v>
      </c>
      <c r="D11" s="57" t="s">
        <v>237</v>
      </c>
      <c r="E11" s="97">
        <v>288.85000000000002</v>
      </c>
      <c r="F11" s="97">
        <f>E11/4</f>
        <v>72.212500000000006</v>
      </c>
      <c r="G11" s="97">
        <v>125</v>
      </c>
      <c r="H11" s="97">
        <v>0</v>
      </c>
      <c r="I11" s="102">
        <f t="shared" ref="I11:I17" si="6">H11/$H$7*$I$7</f>
        <v>0</v>
      </c>
      <c r="J11" s="97">
        <f t="shared" si="2"/>
        <v>125</v>
      </c>
      <c r="K11" s="100">
        <v>254.65</v>
      </c>
      <c r="L11" s="100">
        <v>300</v>
      </c>
      <c r="M11" s="97">
        <v>140</v>
      </c>
      <c r="N11" s="100">
        <v>200</v>
      </c>
      <c r="O11" s="97">
        <f t="shared" si="4"/>
        <v>466.86250000000001</v>
      </c>
      <c r="P11" s="97">
        <f t="shared" si="5"/>
        <v>625</v>
      </c>
      <c r="Q11" s="159"/>
    </row>
    <row r="12" spans="1:18" ht="30" customHeight="1" x14ac:dyDescent="0.25">
      <c r="A12" s="3">
        <v>6</v>
      </c>
      <c r="B12" s="86" t="s">
        <v>87</v>
      </c>
      <c r="C12" s="77" t="s">
        <v>86</v>
      </c>
      <c r="D12" s="57" t="s">
        <v>237</v>
      </c>
      <c r="E12" s="97">
        <v>10</v>
      </c>
      <c r="F12" s="97">
        <f t="shared" si="0"/>
        <v>2.5</v>
      </c>
      <c r="G12" s="97">
        <f t="shared" ref="G12:G17" si="7">F12/$F$11*$G$11</f>
        <v>4.327505625757313</v>
      </c>
      <c r="H12" s="97">
        <v>34.65</v>
      </c>
      <c r="I12" s="102">
        <f t="shared" si="6"/>
        <v>101.91176470588233</v>
      </c>
      <c r="J12" s="97">
        <f t="shared" si="2"/>
        <v>106.23927033163964</v>
      </c>
      <c r="K12" s="97">
        <v>68.150000000000006</v>
      </c>
      <c r="L12" s="97">
        <f t="shared" ref="L12:L17" si="8">K12/$K$11*$L$11</f>
        <v>80.286667975652861</v>
      </c>
      <c r="M12" s="97">
        <v>60</v>
      </c>
      <c r="N12" s="97">
        <f t="shared" ref="N12:N17" si="9">M12/$M$11*$N$11</f>
        <v>85.714285714285708</v>
      </c>
      <c r="O12" s="97">
        <f t="shared" si="4"/>
        <v>165.3</v>
      </c>
      <c r="P12" s="97">
        <f t="shared" si="5"/>
        <v>272.24022402157823</v>
      </c>
      <c r="Q12" s="159"/>
    </row>
    <row r="13" spans="1:18" ht="30" customHeight="1" x14ac:dyDescent="0.25">
      <c r="A13" s="3">
        <v>7</v>
      </c>
      <c r="B13" s="86" t="s">
        <v>159</v>
      </c>
      <c r="C13" s="77" t="s">
        <v>158</v>
      </c>
      <c r="D13" s="57" t="s">
        <v>237</v>
      </c>
      <c r="E13" s="97">
        <v>163.44999999999999</v>
      </c>
      <c r="F13" s="97">
        <f t="shared" si="0"/>
        <v>40.862499999999997</v>
      </c>
      <c r="G13" s="97">
        <f t="shared" si="7"/>
        <v>70.733079453003285</v>
      </c>
      <c r="H13" s="100">
        <v>100.95</v>
      </c>
      <c r="I13" s="102">
        <f t="shared" si="6"/>
        <v>296.91176470588232</v>
      </c>
      <c r="J13" s="97">
        <f t="shared" si="2"/>
        <v>367.64484415888558</v>
      </c>
      <c r="K13" s="97">
        <v>34.049999999999997</v>
      </c>
      <c r="L13" s="97">
        <f t="shared" si="8"/>
        <v>40.11388179854702</v>
      </c>
      <c r="M13" s="97">
        <v>30</v>
      </c>
      <c r="N13" s="97">
        <f t="shared" si="9"/>
        <v>42.857142857142854</v>
      </c>
      <c r="O13" s="97">
        <f t="shared" si="4"/>
        <v>205.86250000000001</v>
      </c>
      <c r="P13" s="97">
        <f t="shared" si="5"/>
        <v>450.61586881457544</v>
      </c>
      <c r="Q13" s="159"/>
    </row>
    <row r="14" spans="1:18" ht="30" customHeight="1" x14ac:dyDescent="0.25">
      <c r="A14" s="3">
        <v>8</v>
      </c>
      <c r="B14" s="86" t="s">
        <v>135</v>
      </c>
      <c r="C14" s="77" t="s">
        <v>134</v>
      </c>
      <c r="D14" s="57" t="s">
        <v>237</v>
      </c>
      <c r="E14" s="97">
        <v>98.825000000000003</v>
      </c>
      <c r="F14" s="97">
        <f t="shared" si="0"/>
        <v>24.706250000000001</v>
      </c>
      <c r="G14" s="97">
        <f t="shared" si="7"/>
        <v>42.766574346546648</v>
      </c>
      <c r="H14" s="97">
        <v>0</v>
      </c>
      <c r="I14" s="102">
        <f t="shared" si="6"/>
        <v>0</v>
      </c>
      <c r="J14" s="97">
        <f t="shared" si="2"/>
        <v>42.766574346546648</v>
      </c>
      <c r="K14" s="97">
        <v>27.8</v>
      </c>
      <c r="L14" s="97">
        <f t="shared" si="8"/>
        <v>32.750834478696248</v>
      </c>
      <c r="M14" s="97">
        <v>30</v>
      </c>
      <c r="N14" s="97">
        <f t="shared" si="9"/>
        <v>42.857142857142854</v>
      </c>
      <c r="O14" s="97">
        <f t="shared" si="4"/>
        <v>82.506249999999994</v>
      </c>
      <c r="P14" s="97">
        <f t="shared" si="5"/>
        <v>118.37455168238574</v>
      </c>
      <c r="Q14" s="159"/>
    </row>
    <row r="15" spans="1:18" ht="30" customHeight="1" x14ac:dyDescent="0.25">
      <c r="A15" s="3">
        <v>9</v>
      </c>
      <c r="B15" s="86" t="s">
        <v>137</v>
      </c>
      <c r="C15" s="77" t="s">
        <v>136</v>
      </c>
      <c r="D15" s="57" t="s">
        <v>237</v>
      </c>
      <c r="E15" s="97">
        <v>66.25</v>
      </c>
      <c r="F15" s="97">
        <f t="shared" si="0"/>
        <v>16.5625</v>
      </c>
      <c r="G15" s="97">
        <f t="shared" si="7"/>
        <v>28.669724770642201</v>
      </c>
      <c r="H15" s="97">
        <v>106.5</v>
      </c>
      <c r="I15" s="102">
        <f t="shared" si="6"/>
        <v>313.23529411764707</v>
      </c>
      <c r="J15" s="97">
        <f t="shared" si="2"/>
        <v>341.90501888828925</v>
      </c>
      <c r="K15" s="97">
        <v>128.4</v>
      </c>
      <c r="L15" s="97">
        <f t="shared" si="8"/>
        <v>151.26644413901434</v>
      </c>
      <c r="M15" s="97">
        <v>30</v>
      </c>
      <c r="N15" s="97">
        <f t="shared" si="9"/>
        <v>42.857142857142854</v>
      </c>
      <c r="O15" s="97">
        <f t="shared" si="4"/>
        <v>281.46249999999998</v>
      </c>
      <c r="P15" s="97">
        <f t="shared" si="5"/>
        <v>536.02860588444651</v>
      </c>
      <c r="Q15" s="159"/>
    </row>
    <row r="16" spans="1:18" ht="30" customHeight="1" x14ac:dyDescent="0.25">
      <c r="A16" s="3">
        <v>10</v>
      </c>
      <c r="B16" s="86" t="s">
        <v>161</v>
      </c>
      <c r="C16" s="77" t="s">
        <v>160</v>
      </c>
      <c r="D16" s="57" t="s">
        <v>237</v>
      </c>
      <c r="E16" s="97">
        <v>10</v>
      </c>
      <c r="F16" s="97">
        <f t="shared" ref="F16" si="10">E16/4</f>
        <v>2.5</v>
      </c>
      <c r="G16" s="97">
        <f t="shared" si="7"/>
        <v>4.327505625757313</v>
      </c>
      <c r="H16" s="100">
        <v>20.100000000000001</v>
      </c>
      <c r="I16" s="102">
        <f t="shared" si="6"/>
        <v>59.117647058823529</v>
      </c>
      <c r="J16" s="97">
        <f t="shared" si="2"/>
        <v>63.44515268458084</v>
      </c>
      <c r="K16" s="97">
        <v>0</v>
      </c>
      <c r="L16" s="97">
        <f t="shared" si="8"/>
        <v>0</v>
      </c>
      <c r="M16" s="97">
        <v>0</v>
      </c>
      <c r="N16" s="97">
        <f t="shared" si="9"/>
        <v>0</v>
      </c>
      <c r="O16" s="97">
        <f t="shared" si="4"/>
        <v>22.6</v>
      </c>
      <c r="P16" s="97">
        <f t="shared" si="5"/>
        <v>63.44515268458084</v>
      </c>
      <c r="Q16" s="160"/>
    </row>
    <row r="17" spans="1:18" ht="30" customHeight="1" x14ac:dyDescent="0.25">
      <c r="A17" s="3">
        <v>11</v>
      </c>
      <c r="B17" s="87" t="s">
        <v>153</v>
      </c>
      <c r="C17" s="77" t="s">
        <v>152</v>
      </c>
      <c r="D17" s="57" t="s">
        <v>237</v>
      </c>
      <c r="E17" s="97">
        <v>235</v>
      </c>
      <c r="F17" s="97">
        <f t="shared" si="0"/>
        <v>58.75</v>
      </c>
      <c r="G17" s="97">
        <f t="shared" si="7"/>
        <v>101.69638220529687</v>
      </c>
      <c r="H17" s="100">
        <v>0</v>
      </c>
      <c r="I17" s="102">
        <f t="shared" si="6"/>
        <v>0</v>
      </c>
      <c r="J17" s="97">
        <f>G17+I17</f>
        <v>101.69638220529687</v>
      </c>
      <c r="K17" s="97">
        <v>24.55</v>
      </c>
      <c r="L17" s="97">
        <f t="shared" si="8"/>
        <v>28.922049872373847</v>
      </c>
      <c r="M17" s="100">
        <v>0</v>
      </c>
      <c r="N17" s="97">
        <f t="shared" si="9"/>
        <v>0</v>
      </c>
      <c r="O17" s="97">
        <f t="shared" si="4"/>
        <v>83.3</v>
      </c>
      <c r="P17" s="97">
        <f t="shared" si="5"/>
        <v>130.61843207767072</v>
      </c>
      <c r="Q17" s="161"/>
    </row>
    <row r="18" spans="1:18" ht="16.5" customHeight="1" x14ac:dyDescent="0.25">
      <c r="A18" s="7"/>
      <c r="B18" s="75"/>
      <c r="C18" s="79"/>
      <c r="D18" s="83"/>
    </row>
    <row r="19" spans="1:18" ht="30" customHeight="1" x14ac:dyDescent="0.25">
      <c r="A19" s="204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0"/>
    </row>
    <row r="20" spans="1:18" ht="54" customHeight="1" x14ac:dyDescent="0.25">
      <c r="A20" s="50" t="s">
        <v>71</v>
      </c>
      <c r="B20" s="59" t="s">
        <v>52</v>
      </c>
      <c r="C20" s="78" t="s">
        <v>70</v>
      </c>
      <c r="D20" s="58" t="s">
        <v>53</v>
      </c>
      <c r="E20" s="185" t="s">
        <v>54</v>
      </c>
      <c r="F20" s="185"/>
      <c r="G20" s="185"/>
      <c r="H20" s="185"/>
      <c r="I20" s="185"/>
      <c r="J20" s="14"/>
      <c r="K20" s="185" t="s">
        <v>55</v>
      </c>
      <c r="L20" s="185"/>
      <c r="M20" s="185" t="s">
        <v>56</v>
      </c>
      <c r="N20" s="185"/>
      <c r="O20" s="14"/>
      <c r="P20" s="28"/>
      <c r="Q20" s="34"/>
      <c r="R20" s="34"/>
    </row>
    <row r="21" spans="1:18" ht="73.5" customHeight="1" x14ac:dyDescent="0.25">
      <c r="A21" s="197" t="s">
        <v>50</v>
      </c>
      <c r="B21" s="197"/>
      <c r="C21" s="197"/>
      <c r="D21" s="197"/>
      <c r="E21" s="16" t="s">
        <v>58</v>
      </c>
      <c r="F21" s="16" t="s">
        <v>59</v>
      </c>
      <c r="G21" s="16" t="s">
        <v>60</v>
      </c>
      <c r="H21" s="16" t="s">
        <v>61</v>
      </c>
      <c r="I21" s="17" t="s">
        <v>62</v>
      </c>
      <c r="J21" s="18" t="s">
        <v>63</v>
      </c>
      <c r="K21" s="16" t="s">
        <v>58</v>
      </c>
      <c r="L21" s="19" t="s">
        <v>64</v>
      </c>
      <c r="M21" s="16" t="s">
        <v>65</v>
      </c>
      <c r="N21" s="16" t="s">
        <v>68</v>
      </c>
      <c r="O21" s="14" t="s">
        <v>57</v>
      </c>
      <c r="P21" s="14" t="s">
        <v>66</v>
      </c>
    </row>
    <row r="22" spans="1:18" ht="29.25" customHeight="1" x14ac:dyDescent="0.25">
      <c r="A22" s="4">
        <v>1</v>
      </c>
      <c r="B22" s="67" t="s">
        <v>165</v>
      </c>
      <c r="C22" s="77" t="s">
        <v>164</v>
      </c>
      <c r="D22" s="61" t="s">
        <v>238</v>
      </c>
      <c r="E22" s="97">
        <v>32.770000000000003</v>
      </c>
      <c r="F22" s="97">
        <f t="shared" ref="F22:F33" si="11">E22/4</f>
        <v>8.1925000000000008</v>
      </c>
      <c r="G22" s="97">
        <f>F22/F32*G32</f>
        <v>12.606755405093484</v>
      </c>
      <c r="H22" s="97">
        <v>114.3</v>
      </c>
      <c r="I22" s="97">
        <f>H22/H25*I25</f>
        <v>310.93579978237216</v>
      </c>
      <c r="J22" s="97">
        <f>G22+I22</f>
        <v>323.54255518746567</v>
      </c>
      <c r="K22" s="97">
        <v>119.2</v>
      </c>
      <c r="L22" s="97">
        <f>K22/K30*L30</f>
        <v>197.24214009928295</v>
      </c>
      <c r="M22" s="97">
        <v>130</v>
      </c>
      <c r="N22" s="97">
        <f>M22/M31*N31</f>
        <v>162.5</v>
      </c>
      <c r="O22" s="97">
        <f>F22+H22+K22+M22</f>
        <v>371.6925</v>
      </c>
      <c r="P22" s="97">
        <f>J22+L22+N22</f>
        <v>683.28469528674862</v>
      </c>
      <c r="Q22" s="130"/>
    </row>
    <row r="23" spans="1:18" ht="29.25" customHeight="1" x14ac:dyDescent="0.25">
      <c r="A23" s="4">
        <v>2</v>
      </c>
      <c r="B23" s="67" t="s">
        <v>113</v>
      </c>
      <c r="C23" s="77" t="s">
        <v>112</v>
      </c>
      <c r="D23" s="61" t="s">
        <v>238</v>
      </c>
      <c r="E23" s="97">
        <v>19.405000000000001</v>
      </c>
      <c r="F23" s="97">
        <f t="shared" si="11"/>
        <v>4.8512500000000003</v>
      </c>
      <c r="G23" s="97">
        <f>F23/F32*G32</f>
        <v>7.4651842732938372</v>
      </c>
      <c r="H23" s="97">
        <v>0</v>
      </c>
      <c r="I23" s="97">
        <f>H23/H25*I25</f>
        <v>0</v>
      </c>
      <c r="J23" s="97">
        <f t="shared" ref="J23:J33" si="12">G23+I23</f>
        <v>7.4651842732938372</v>
      </c>
      <c r="K23" s="97">
        <v>0.65</v>
      </c>
      <c r="L23" s="97">
        <f>K23/K30*L30</f>
        <v>1.075565361279647</v>
      </c>
      <c r="M23" s="97">
        <v>0</v>
      </c>
      <c r="N23" s="97">
        <f>M23/M31*N31</f>
        <v>0</v>
      </c>
      <c r="O23" s="97">
        <f t="shared" ref="O23:O33" si="13">F23+H23+K23+M23</f>
        <v>5.5012500000000006</v>
      </c>
      <c r="P23" s="97">
        <f t="shared" ref="P23:P33" si="14">J23+L23+N23</f>
        <v>8.5407496345734835</v>
      </c>
      <c r="Q23" s="130"/>
    </row>
    <row r="24" spans="1:18" ht="29.25" customHeight="1" x14ac:dyDescent="0.25">
      <c r="A24" s="4">
        <v>3</v>
      </c>
      <c r="B24" s="67" t="s">
        <v>145</v>
      </c>
      <c r="C24" s="77" t="s">
        <v>144</v>
      </c>
      <c r="D24" s="61" t="s">
        <v>238</v>
      </c>
      <c r="E24" s="98">
        <v>79.75</v>
      </c>
      <c r="F24" s="97">
        <f t="shared" si="11"/>
        <v>19.9375</v>
      </c>
      <c r="G24" s="97">
        <f>F24/F32*G32</f>
        <v>30.680156959298298</v>
      </c>
      <c r="H24" s="98">
        <v>66</v>
      </c>
      <c r="I24" s="98">
        <f>H24/H25*375</f>
        <v>179.54298150163223</v>
      </c>
      <c r="J24" s="97">
        <f t="shared" si="12"/>
        <v>210.22313846093053</v>
      </c>
      <c r="K24" s="98">
        <v>97.7</v>
      </c>
      <c r="L24" s="98">
        <f>K24/K30*L30</f>
        <v>161.66574738003308</v>
      </c>
      <c r="M24" s="98">
        <v>60</v>
      </c>
      <c r="N24" s="101">
        <f>M24/M31*N31</f>
        <v>75</v>
      </c>
      <c r="O24" s="97">
        <f t="shared" si="13"/>
        <v>243.63749999999999</v>
      </c>
      <c r="P24" s="97">
        <f t="shared" si="14"/>
        <v>446.88888584096361</v>
      </c>
      <c r="Q24" s="55"/>
    </row>
    <row r="25" spans="1:18" ht="29.25" customHeight="1" x14ac:dyDescent="0.25">
      <c r="A25" s="4">
        <v>4</v>
      </c>
      <c r="B25" s="67" t="s">
        <v>167</v>
      </c>
      <c r="C25" s="77" t="s">
        <v>166</v>
      </c>
      <c r="D25" s="61" t="s">
        <v>238</v>
      </c>
      <c r="E25" s="97">
        <v>41.5</v>
      </c>
      <c r="F25" s="97">
        <f t="shared" si="11"/>
        <v>10.375</v>
      </c>
      <c r="G25" s="97">
        <f>F25/F32*G32</f>
        <v>15.965222743710088</v>
      </c>
      <c r="H25" s="97">
        <v>137.85</v>
      </c>
      <c r="I25" s="97">
        <v>375</v>
      </c>
      <c r="J25" s="97">
        <f t="shared" si="12"/>
        <v>390.96522274371011</v>
      </c>
      <c r="K25" s="97">
        <v>35.25</v>
      </c>
      <c r="L25" s="97">
        <f>K25/K30*L30</f>
        <v>58.328736900165474</v>
      </c>
      <c r="M25" s="97">
        <v>80</v>
      </c>
      <c r="N25" s="97">
        <f>M25/M31*N31</f>
        <v>100</v>
      </c>
      <c r="O25" s="97">
        <f t="shared" si="13"/>
        <v>263.47500000000002</v>
      </c>
      <c r="P25" s="97">
        <f t="shared" si="14"/>
        <v>549.29395964387561</v>
      </c>
      <c r="Q25" s="130"/>
    </row>
    <row r="26" spans="1:18" ht="29.25" customHeight="1" x14ac:dyDescent="0.25">
      <c r="A26" s="4">
        <v>5</v>
      </c>
      <c r="B26" s="67" t="s">
        <v>117</v>
      </c>
      <c r="C26" s="77" t="s">
        <v>116</v>
      </c>
      <c r="D26" s="61" t="s">
        <v>238</v>
      </c>
      <c r="E26" s="98">
        <v>10</v>
      </c>
      <c r="F26" s="97">
        <f t="shared" si="11"/>
        <v>2.5</v>
      </c>
      <c r="G26" s="97">
        <f>F26/F32*G32</f>
        <v>3.847041624990382</v>
      </c>
      <c r="H26" s="98">
        <v>0</v>
      </c>
      <c r="I26" s="98">
        <f>H26/H25*I25</f>
        <v>0</v>
      </c>
      <c r="J26" s="97">
        <f t="shared" si="12"/>
        <v>3.847041624990382</v>
      </c>
      <c r="K26" s="98">
        <v>30.05</v>
      </c>
      <c r="L26" s="98">
        <f>K26/K30*L30</f>
        <v>49.724214009928289</v>
      </c>
      <c r="M26" s="98">
        <v>0</v>
      </c>
      <c r="N26" s="101">
        <f>M26/M31*N31</f>
        <v>0</v>
      </c>
      <c r="O26" s="97">
        <f t="shared" si="13"/>
        <v>32.549999999999997</v>
      </c>
      <c r="P26" s="97">
        <f t="shared" si="14"/>
        <v>53.571255634918671</v>
      </c>
      <c r="Q26" s="55"/>
    </row>
    <row r="27" spans="1:18" ht="29.25" customHeight="1" x14ac:dyDescent="0.25">
      <c r="A27" s="4">
        <v>6</v>
      </c>
      <c r="B27" s="84" t="s">
        <v>125</v>
      </c>
      <c r="C27" s="77" t="s">
        <v>124</v>
      </c>
      <c r="D27" s="61" t="s">
        <v>238</v>
      </c>
      <c r="E27" s="97">
        <v>58.674999999999997</v>
      </c>
      <c r="F27" s="97">
        <f t="shared" si="11"/>
        <v>14.668749999999999</v>
      </c>
      <c r="G27" s="97">
        <f>F27/F32*G32</f>
        <v>22.572516734631066</v>
      </c>
      <c r="H27" s="97">
        <v>32.549999999999997</v>
      </c>
      <c r="I27" s="97">
        <f>H27/H25*I25</f>
        <v>88.547334058759517</v>
      </c>
      <c r="J27" s="97">
        <f t="shared" si="12"/>
        <v>111.11985079339058</v>
      </c>
      <c r="K27" s="100">
        <v>73.2</v>
      </c>
      <c r="L27" s="100">
        <f>K27/K30*L30</f>
        <v>121.12520683949255</v>
      </c>
      <c r="M27" s="97">
        <v>0</v>
      </c>
      <c r="N27" s="100">
        <f>M27/M31*N31</f>
        <v>0</v>
      </c>
      <c r="O27" s="97">
        <f t="shared" si="13"/>
        <v>120.41875</v>
      </c>
      <c r="P27" s="97">
        <f t="shared" si="14"/>
        <v>232.24505763288312</v>
      </c>
      <c r="Q27" s="55"/>
    </row>
    <row r="28" spans="1:18" ht="29.25" customHeight="1" x14ac:dyDescent="0.25">
      <c r="A28" s="4">
        <v>7</v>
      </c>
      <c r="B28" s="84" t="s">
        <v>123</v>
      </c>
      <c r="C28" s="77" t="s">
        <v>122</v>
      </c>
      <c r="D28" s="61" t="s">
        <v>238</v>
      </c>
      <c r="E28" s="97">
        <v>49.375</v>
      </c>
      <c r="F28" s="97">
        <f t="shared" si="11"/>
        <v>12.34375</v>
      </c>
      <c r="G28" s="97">
        <f>F28/F32*G32</f>
        <v>18.994768023390012</v>
      </c>
      <c r="H28" s="97">
        <v>72.2</v>
      </c>
      <c r="I28" s="97">
        <f>H28/H25*I25</f>
        <v>196.40914036996739</v>
      </c>
      <c r="J28" s="97">
        <f t="shared" si="12"/>
        <v>215.4039083933574</v>
      </c>
      <c r="K28" s="100">
        <v>146.80000000000001</v>
      </c>
      <c r="L28" s="100">
        <f>K28/K30*L30</f>
        <v>242.9123000551572</v>
      </c>
      <c r="M28" s="97">
        <v>20</v>
      </c>
      <c r="N28" s="100">
        <f>M28/M31*N31</f>
        <v>25</v>
      </c>
      <c r="O28" s="97">
        <f t="shared" si="13"/>
        <v>251.34375</v>
      </c>
      <c r="P28" s="97">
        <f t="shared" si="14"/>
        <v>483.3162084485146</v>
      </c>
      <c r="Q28" s="55"/>
    </row>
    <row r="29" spans="1:18" ht="29.25" customHeight="1" x14ac:dyDescent="0.25">
      <c r="A29" s="4">
        <v>8</v>
      </c>
      <c r="B29" s="84" t="s">
        <v>121</v>
      </c>
      <c r="C29" s="77" t="s">
        <v>120</v>
      </c>
      <c r="D29" s="61" t="s">
        <v>238</v>
      </c>
      <c r="E29" s="97">
        <v>10</v>
      </c>
      <c r="F29" s="97">
        <f t="shared" si="11"/>
        <v>2.5</v>
      </c>
      <c r="G29" s="97">
        <f>F29/F32*G32</f>
        <v>3.847041624990382</v>
      </c>
      <c r="H29" s="97">
        <v>114.45</v>
      </c>
      <c r="I29" s="97">
        <f>H29/H25*I25</f>
        <v>311.3438520130577</v>
      </c>
      <c r="J29" s="97">
        <f t="shared" si="12"/>
        <v>315.19089363804807</v>
      </c>
      <c r="K29" s="100">
        <v>13.8</v>
      </c>
      <c r="L29" s="100">
        <f>K29/K30*L30</f>
        <v>22.83507997793712</v>
      </c>
      <c r="M29" s="97">
        <v>110</v>
      </c>
      <c r="N29" s="100">
        <f>M29/M31*N31</f>
        <v>137.5</v>
      </c>
      <c r="O29" s="97">
        <f t="shared" si="13"/>
        <v>240.75</v>
      </c>
      <c r="P29" s="97">
        <f t="shared" si="14"/>
        <v>475.52597361598521</v>
      </c>
      <c r="Q29" s="55"/>
    </row>
    <row r="30" spans="1:18" ht="29.25" customHeight="1" x14ac:dyDescent="0.25">
      <c r="A30" s="4">
        <v>9</v>
      </c>
      <c r="B30" s="84" t="s">
        <v>169</v>
      </c>
      <c r="C30" s="77" t="s">
        <v>168</v>
      </c>
      <c r="D30" s="61" t="s">
        <v>238</v>
      </c>
      <c r="E30" s="97">
        <v>18.745000000000001</v>
      </c>
      <c r="F30" s="97">
        <f t="shared" si="11"/>
        <v>4.6862500000000002</v>
      </c>
      <c r="G30" s="97">
        <f>F30/F32*G32</f>
        <v>7.2112795260444722</v>
      </c>
      <c r="H30" s="97">
        <v>62.4</v>
      </c>
      <c r="I30" s="97">
        <f>H30/H25*I25</f>
        <v>169.74972796517955</v>
      </c>
      <c r="J30" s="97">
        <f t="shared" si="12"/>
        <v>176.96100749122402</v>
      </c>
      <c r="K30" s="100">
        <v>181.3</v>
      </c>
      <c r="L30" s="100">
        <v>300</v>
      </c>
      <c r="M30" s="97">
        <v>20</v>
      </c>
      <c r="N30" s="100">
        <f>M30/M31*N31</f>
        <v>25</v>
      </c>
      <c r="O30" s="97">
        <f t="shared" si="13"/>
        <v>268.38625000000002</v>
      </c>
      <c r="P30" s="97">
        <f t="shared" si="14"/>
        <v>501.961007491224</v>
      </c>
      <c r="Q30" s="55"/>
    </row>
    <row r="31" spans="1:18" ht="29.25" customHeight="1" x14ac:dyDescent="0.25">
      <c r="A31" s="4">
        <v>10</v>
      </c>
      <c r="B31" s="84" t="s">
        <v>173</v>
      </c>
      <c r="C31" s="77" t="s">
        <v>172</v>
      </c>
      <c r="D31" s="61" t="s">
        <v>238</v>
      </c>
      <c r="E31" s="97">
        <v>119.95</v>
      </c>
      <c r="F31" s="97">
        <f t="shared" si="11"/>
        <v>29.987500000000001</v>
      </c>
      <c r="G31" s="97">
        <f>F31/F32*G32</f>
        <v>46.145264291759638</v>
      </c>
      <c r="H31" s="97">
        <v>130.5</v>
      </c>
      <c r="I31" s="97">
        <f>H31/H25*I25</f>
        <v>355.00544069640915</v>
      </c>
      <c r="J31" s="97">
        <f t="shared" si="12"/>
        <v>401.1507049881688</v>
      </c>
      <c r="K31" s="100">
        <v>33.450000000000003</v>
      </c>
      <c r="L31" s="100">
        <f>K31/K30*L30</f>
        <v>55.350248207391061</v>
      </c>
      <c r="M31" s="97">
        <v>160</v>
      </c>
      <c r="N31" s="100">
        <v>200</v>
      </c>
      <c r="O31" s="97">
        <f t="shared" si="13"/>
        <v>353.9375</v>
      </c>
      <c r="P31" s="97">
        <f t="shared" si="14"/>
        <v>656.50095319555987</v>
      </c>
      <c r="Q31" s="55"/>
    </row>
    <row r="32" spans="1:18" ht="29.25" customHeight="1" x14ac:dyDescent="0.25">
      <c r="A32" s="4">
        <v>11</v>
      </c>
      <c r="B32" s="84" t="s">
        <v>171</v>
      </c>
      <c r="C32" s="77" t="s">
        <v>170</v>
      </c>
      <c r="D32" s="61" t="s">
        <v>238</v>
      </c>
      <c r="E32" s="97">
        <v>324.92500000000001</v>
      </c>
      <c r="F32" s="97">
        <f t="shared" si="11"/>
        <v>81.231250000000003</v>
      </c>
      <c r="G32" s="97">
        <v>125</v>
      </c>
      <c r="H32" s="97">
        <v>0</v>
      </c>
      <c r="I32" s="97">
        <f>H32/H25*I25</f>
        <v>0</v>
      </c>
      <c r="J32" s="97">
        <f t="shared" si="12"/>
        <v>125</v>
      </c>
      <c r="K32" s="100">
        <v>8.1999999999999993</v>
      </c>
      <c r="L32" s="100">
        <f>K32/K30*L30</f>
        <v>13.568670711527853</v>
      </c>
      <c r="M32" s="97">
        <v>20</v>
      </c>
      <c r="N32" s="100">
        <f>M32/M31*N31</f>
        <v>25</v>
      </c>
      <c r="O32" s="97">
        <f t="shared" si="13"/>
        <v>109.43125000000001</v>
      </c>
      <c r="P32" s="97">
        <f t="shared" si="14"/>
        <v>163.56867071152786</v>
      </c>
      <c r="Q32" s="132"/>
    </row>
    <row r="33" spans="1:17" ht="30" x14ac:dyDescent="0.25">
      <c r="A33" s="4">
        <v>12</v>
      </c>
      <c r="B33" s="67" t="s">
        <v>163</v>
      </c>
      <c r="C33" s="77" t="s">
        <v>162</v>
      </c>
      <c r="D33" s="61" t="s">
        <v>238</v>
      </c>
      <c r="E33" s="97">
        <v>65.575000000000003</v>
      </c>
      <c r="F33" s="97">
        <f t="shared" si="11"/>
        <v>16.393750000000001</v>
      </c>
      <c r="G33" s="97">
        <f>F33/F32*G32</f>
        <v>25.226975455874435</v>
      </c>
      <c r="H33" s="97">
        <v>0</v>
      </c>
      <c r="I33" s="97">
        <f>H33/H25*I25</f>
        <v>0</v>
      </c>
      <c r="J33" s="97">
        <f t="shared" si="12"/>
        <v>25.226975455874435</v>
      </c>
      <c r="K33" s="97">
        <v>56.3</v>
      </c>
      <c r="L33" s="97">
        <f>K33/K30*L30</f>
        <v>93.160507446221729</v>
      </c>
      <c r="M33" s="97">
        <v>0</v>
      </c>
      <c r="N33" s="97">
        <f>M33/M31*N31</f>
        <v>0</v>
      </c>
      <c r="O33" s="97">
        <f t="shared" si="13"/>
        <v>72.693749999999994</v>
      </c>
      <c r="P33" s="97">
        <f t="shared" si="14"/>
        <v>118.38748290209617</v>
      </c>
      <c r="Q33" s="133"/>
    </row>
    <row r="35" spans="1:17" ht="30" customHeight="1" x14ac:dyDescent="0.25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4"/>
    </row>
    <row r="36" spans="1:17" ht="30" customHeight="1" x14ac:dyDescent="0.25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</row>
  </sheetData>
  <sheetProtection algorithmName="SHA-512" hashValue="DVk5BQMnbldNtPPCeA9zzp5ASryjGtxqbQke4SYSKtHyW14B0e9etMYF/TuJt+MiH7dZTkjb9ucoNKtQpjnHPg==" saltValue="NEJstEjxHGvGYRpWIC3FTA==" spinCount="100000" sheet="1" objects="1" scenarios="1"/>
  <mergeCells count="13">
    <mergeCell ref="A1:O1"/>
    <mergeCell ref="A35:O35"/>
    <mergeCell ref="A36:O36"/>
    <mergeCell ref="A4:O4"/>
    <mergeCell ref="M5:N5"/>
    <mergeCell ref="E5:I5"/>
    <mergeCell ref="K5:L5"/>
    <mergeCell ref="A6:D6"/>
    <mergeCell ref="E20:I20"/>
    <mergeCell ref="A19:O19"/>
    <mergeCell ref="M20:N20"/>
    <mergeCell ref="A21:D21"/>
    <mergeCell ref="K20:L20"/>
  </mergeCells>
  <phoneticPr fontId="11" type="noConversion"/>
  <pageMargins left="0.7" right="0.7" top="0.75" bottom="0.75" header="0.51180555555555496" footer="0.51180555555555496"/>
  <pageSetup paperSize="9" scale="63" firstPageNumber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"/>
  <sheetViews>
    <sheetView zoomScaleNormal="100" workbookViewId="0">
      <selection activeCell="A8" sqref="A8:P8"/>
    </sheetView>
  </sheetViews>
  <sheetFormatPr defaultColWidth="8.5703125"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7.8554687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 customWidth="1"/>
    <col min="11" max="11" width="9.140625" style="11" customWidth="1"/>
    <col min="12" max="12" width="9.140625" style="27" customWidth="1"/>
    <col min="13" max="13" width="9.140625" style="11" customWidth="1"/>
    <col min="14" max="14" width="11.28515625" style="27" customWidth="1"/>
    <col min="15" max="15" width="11.7109375" style="11" customWidth="1"/>
    <col min="16" max="16" width="12.42578125" style="11" customWidth="1"/>
    <col min="17" max="17" width="20.7109375" style="11" customWidth="1"/>
    <col min="18" max="18" width="11" style="11" customWidth="1"/>
    <col min="19" max="19" width="15.5703125" style="113" customWidth="1"/>
  </cols>
  <sheetData>
    <row r="1" spans="1:20" s="32" customFormat="1" ht="30" customHeight="1" x14ac:dyDescent="0.25">
      <c r="A1" s="173" t="s">
        <v>277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  <c r="P1" s="11"/>
      <c r="Q1" s="11"/>
      <c r="R1" s="11"/>
      <c r="S1" s="112"/>
    </row>
    <row r="2" spans="1:20" ht="53.25" customHeight="1" x14ac:dyDescent="0.25">
      <c r="A2" s="5" t="s">
        <v>51</v>
      </c>
      <c r="B2" s="9" t="s">
        <v>52</v>
      </c>
      <c r="C2" s="39" t="s">
        <v>70</v>
      </c>
      <c r="D2" s="9" t="s">
        <v>53</v>
      </c>
      <c r="E2" s="175" t="s">
        <v>54</v>
      </c>
      <c r="F2" s="175"/>
      <c r="G2" s="175"/>
      <c r="H2" s="175"/>
      <c r="I2" s="175"/>
      <c r="J2" s="12"/>
      <c r="K2" s="175" t="s">
        <v>55</v>
      </c>
      <c r="L2" s="175"/>
      <c r="M2" s="175" t="s">
        <v>56</v>
      </c>
      <c r="N2" s="175"/>
      <c r="O2" s="12" t="s">
        <v>57</v>
      </c>
      <c r="P2" s="14" t="s">
        <v>66</v>
      </c>
      <c r="Q2" s="34"/>
      <c r="R2" s="34"/>
    </row>
    <row r="3" spans="1:20" ht="63.6" customHeight="1" x14ac:dyDescent="0.25">
      <c r="A3" s="197" t="s">
        <v>72</v>
      </c>
      <c r="B3" s="197"/>
      <c r="C3" s="197"/>
      <c r="D3" s="197"/>
      <c r="E3" s="16" t="s">
        <v>58</v>
      </c>
      <c r="F3" s="16" t="s">
        <v>59</v>
      </c>
      <c r="G3" s="16" t="s">
        <v>60</v>
      </c>
      <c r="H3" s="16" t="s">
        <v>61</v>
      </c>
      <c r="I3" s="17" t="s">
        <v>62</v>
      </c>
      <c r="J3" s="18" t="s">
        <v>63</v>
      </c>
      <c r="K3" s="16" t="s">
        <v>69</v>
      </c>
      <c r="L3" s="19" t="s">
        <v>64</v>
      </c>
      <c r="M3" s="16" t="s">
        <v>67</v>
      </c>
      <c r="N3" s="16" t="s">
        <v>68</v>
      </c>
      <c r="O3" s="20"/>
      <c r="P3" s="35"/>
    </row>
    <row r="4" spans="1:20" ht="30" customHeight="1" x14ac:dyDescent="0.25">
      <c r="A4" s="40">
        <v>1</v>
      </c>
      <c r="B4" s="54" t="s">
        <v>91</v>
      </c>
      <c r="C4" s="61" t="s">
        <v>90</v>
      </c>
      <c r="D4" s="22" t="s">
        <v>237</v>
      </c>
      <c r="E4" s="98">
        <v>70</v>
      </c>
      <c r="F4" s="98">
        <f>E4/4</f>
        <v>17.5</v>
      </c>
      <c r="G4" s="98">
        <f>F4/$F$6*$G$6</f>
        <v>98.275958892570344</v>
      </c>
      <c r="H4" s="98">
        <v>39.450000000000003</v>
      </c>
      <c r="I4" s="98">
        <f>H4/$H$5*$I$5</f>
        <v>107.31773667029381</v>
      </c>
      <c r="J4" s="98">
        <f>G4+I4</f>
        <v>205.59369556286416</v>
      </c>
      <c r="K4" s="98">
        <v>17.5</v>
      </c>
      <c r="L4" s="98">
        <f>K4/$K$5*$L$5</f>
        <v>39.772727272727273</v>
      </c>
      <c r="M4" s="98">
        <v>30</v>
      </c>
      <c r="N4" s="98">
        <v>200</v>
      </c>
      <c r="O4" s="98">
        <f>F4+H4+K4+M4</f>
        <v>104.45</v>
      </c>
      <c r="P4" s="98">
        <f>J4+L4+N4</f>
        <v>445.36642283559144</v>
      </c>
      <c r="Q4" s="55"/>
      <c r="R4" s="122"/>
    </row>
    <row r="5" spans="1:20" ht="30" customHeight="1" x14ac:dyDescent="0.25">
      <c r="A5" s="41">
        <v>2</v>
      </c>
      <c r="B5" s="71" t="s">
        <v>105</v>
      </c>
      <c r="C5" s="61" t="s">
        <v>104</v>
      </c>
      <c r="D5" s="22" t="s">
        <v>237</v>
      </c>
      <c r="E5" s="97">
        <v>87.1</v>
      </c>
      <c r="F5" s="97">
        <f t="shared" ref="F5" si="0">E5/4</f>
        <v>21.774999999999999</v>
      </c>
      <c r="G5" s="98">
        <f>F5/$F$6*$G$6</f>
        <v>122.28337170775536</v>
      </c>
      <c r="H5" s="97">
        <v>137.85</v>
      </c>
      <c r="I5" s="97">
        <v>375</v>
      </c>
      <c r="J5" s="98">
        <f t="shared" ref="J5:J7" si="1">G5+I5</f>
        <v>497.28337170775535</v>
      </c>
      <c r="K5" s="97">
        <v>132</v>
      </c>
      <c r="L5" s="97">
        <v>300</v>
      </c>
      <c r="M5" s="97">
        <v>0</v>
      </c>
      <c r="N5" s="97">
        <v>0</v>
      </c>
      <c r="O5" s="98">
        <f t="shared" ref="O5:O7" si="2">F5+H5+K5+M5</f>
        <v>291.625</v>
      </c>
      <c r="P5" s="98">
        <f t="shared" ref="P5:P7" si="3">J5+L5+N5</f>
        <v>797.28337170775535</v>
      </c>
      <c r="Q5" s="130"/>
      <c r="R5" s="122"/>
    </row>
    <row r="6" spans="1:20" ht="30" customHeight="1" x14ac:dyDescent="0.25">
      <c r="A6" s="42">
        <v>3</v>
      </c>
      <c r="B6" s="45" t="s">
        <v>175</v>
      </c>
      <c r="C6" s="62" t="s">
        <v>174</v>
      </c>
      <c r="D6" s="22" t="s">
        <v>237</v>
      </c>
      <c r="E6" s="97">
        <v>89.034999999999997</v>
      </c>
      <c r="F6" s="97">
        <f>E6/4</f>
        <v>22.258749999999999</v>
      </c>
      <c r="G6" s="97">
        <v>125</v>
      </c>
      <c r="H6" s="97">
        <v>0</v>
      </c>
      <c r="I6" s="98">
        <f t="shared" ref="I6:I7" si="4">H6/$H$5*$I$5</f>
        <v>0</v>
      </c>
      <c r="J6" s="98">
        <f t="shared" si="1"/>
        <v>125</v>
      </c>
      <c r="K6" s="97">
        <v>60.55</v>
      </c>
      <c r="L6" s="98">
        <f t="shared" ref="L6:L7" si="5">K6/$K$5*$L$5</f>
        <v>137.61363636363635</v>
      </c>
      <c r="M6" s="97">
        <v>0</v>
      </c>
      <c r="N6" s="97">
        <v>0</v>
      </c>
      <c r="O6" s="98">
        <f t="shared" si="2"/>
        <v>82.808750000000003</v>
      </c>
      <c r="P6" s="98">
        <f t="shared" si="3"/>
        <v>262.61363636363637</v>
      </c>
      <c r="Q6" s="70"/>
      <c r="R6" s="122"/>
    </row>
    <row r="7" spans="1:20" ht="30" customHeight="1" x14ac:dyDescent="0.25">
      <c r="A7" s="38">
        <v>4</v>
      </c>
      <c r="B7" s="71" t="s">
        <v>141</v>
      </c>
      <c r="C7" s="61" t="s">
        <v>140</v>
      </c>
      <c r="D7" s="22" t="s">
        <v>237</v>
      </c>
      <c r="E7" s="108">
        <v>10</v>
      </c>
      <c r="F7" s="108">
        <f t="shared" ref="F7" si="6">E7/4</f>
        <v>2.5</v>
      </c>
      <c r="G7" s="98">
        <f>F7/$F$6*$G$6</f>
        <v>14.039422698938619</v>
      </c>
      <c r="H7" s="108">
        <v>105</v>
      </c>
      <c r="I7" s="98">
        <f t="shared" si="4"/>
        <v>285.63656147986944</v>
      </c>
      <c r="J7" s="98">
        <f t="shared" si="1"/>
        <v>299.67598417880805</v>
      </c>
      <c r="K7" s="108">
        <v>0</v>
      </c>
      <c r="L7" s="98">
        <f t="shared" si="5"/>
        <v>0</v>
      </c>
      <c r="M7" s="108">
        <v>0</v>
      </c>
      <c r="N7" s="108">
        <v>0</v>
      </c>
      <c r="O7" s="98">
        <f t="shared" si="2"/>
        <v>107.5</v>
      </c>
      <c r="P7" s="98">
        <f t="shared" si="3"/>
        <v>299.67598417880805</v>
      </c>
      <c r="Q7" s="131"/>
      <c r="R7" s="122"/>
    </row>
    <row r="8" spans="1:20" ht="66.75" customHeight="1" x14ac:dyDescent="0.25">
      <c r="A8" s="179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6"/>
    </row>
    <row r="9" spans="1:20" x14ac:dyDescent="0.25">
      <c r="A9" s="124"/>
      <c r="B9" s="122"/>
      <c r="C9" s="126"/>
      <c r="D9" s="122"/>
      <c r="E9" s="122"/>
      <c r="F9" s="122"/>
      <c r="G9" s="122"/>
      <c r="H9" s="122"/>
      <c r="I9" s="123"/>
      <c r="J9" s="123"/>
      <c r="K9" s="122"/>
      <c r="L9" s="123"/>
      <c r="M9" s="122"/>
      <c r="N9" s="123"/>
      <c r="O9" s="122"/>
      <c r="P9" s="122"/>
      <c r="S9" s="111"/>
      <c r="T9" s="111"/>
    </row>
    <row r="10" spans="1:20" ht="19.5" customHeight="1" x14ac:dyDescent="0.25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S10" s="111"/>
      <c r="T10" s="111"/>
    </row>
    <row r="11" spans="1:20" ht="46.5" customHeight="1" x14ac:dyDescent="0.25">
      <c r="A11" s="5" t="s">
        <v>71</v>
      </c>
      <c r="B11" s="14" t="s">
        <v>52</v>
      </c>
      <c r="C11" s="51" t="s">
        <v>70</v>
      </c>
      <c r="D11" s="9" t="s">
        <v>53</v>
      </c>
      <c r="E11" s="185" t="s">
        <v>54</v>
      </c>
      <c r="F11" s="185"/>
      <c r="G11" s="185"/>
      <c r="H11" s="185"/>
      <c r="I11" s="185"/>
      <c r="J11" s="14"/>
      <c r="K11" s="185" t="s">
        <v>55</v>
      </c>
      <c r="L11" s="185"/>
      <c r="M11" s="185" t="s">
        <v>56</v>
      </c>
      <c r="N11" s="185"/>
      <c r="O11" s="14"/>
      <c r="P11" s="28"/>
      <c r="S11" s="111"/>
      <c r="T11" s="111"/>
    </row>
    <row r="12" spans="1:20" ht="81" customHeight="1" x14ac:dyDescent="0.25">
      <c r="A12" s="197" t="s">
        <v>73</v>
      </c>
      <c r="B12" s="197"/>
      <c r="C12" s="197"/>
      <c r="D12" s="197"/>
      <c r="E12" s="16" t="s">
        <v>58</v>
      </c>
      <c r="F12" s="16" t="s">
        <v>59</v>
      </c>
      <c r="G12" s="16" t="s">
        <v>60</v>
      </c>
      <c r="H12" s="16" t="s">
        <v>61</v>
      </c>
      <c r="I12" s="17" t="s">
        <v>62</v>
      </c>
      <c r="J12" s="18" t="s">
        <v>63</v>
      </c>
      <c r="K12" s="16" t="s">
        <v>58</v>
      </c>
      <c r="L12" s="19" t="s">
        <v>64</v>
      </c>
      <c r="M12" s="16" t="s">
        <v>65</v>
      </c>
      <c r="N12" s="16" t="s">
        <v>68</v>
      </c>
      <c r="O12" s="14" t="s">
        <v>57</v>
      </c>
      <c r="P12" s="14" t="s">
        <v>66</v>
      </c>
      <c r="Q12" s="114"/>
      <c r="S12" s="111"/>
      <c r="T12" s="111"/>
    </row>
    <row r="13" spans="1:20" ht="30" customHeight="1" x14ac:dyDescent="0.25">
      <c r="A13" s="3">
        <v>1</v>
      </c>
      <c r="B13" s="67" t="s">
        <v>133</v>
      </c>
      <c r="C13" s="61" t="s">
        <v>132</v>
      </c>
      <c r="D13" s="22" t="s">
        <v>237</v>
      </c>
      <c r="E13" s="97">
        <v>38.125</v>
      </c>
      <c r="F13" s="97">
        <f>E13/4</f>
        <v>9.53125</v>
      </c>
      <c r="G13" s="97">
        <f>F13/$F$20*$G$20</f>
        <v>16.498615198199758</v>
      </c>
      <c r="H13" s="97">
        <v>0</v>
      </c>
      <c r="I13" s="97">
        <f>H13/H27*I27</f>
        <v>0</v>
      </c>
      <c r="J13" s="97">
        <f>G13+I13</f>
        <v>16.498615198199758</v>
      </c>
      <c r="K13" s="97">
        <v>87.5</v>
      </c>
      <c r="L13" s="97">
        <f>K13/$K$20*$L$20</f>
        <v>103.08266247791086</v>
      </c>
      <c r="M13" s="97">
        <v>40</v>
      </c>
      <c r="N13" s="97">
        <f>M13/$M$20*$N$20</f>
        <v>57.142857142857139</v>
      </c>
      <c r="O13" s="97">
        <f>F13+H13+K13+M13</f>
        <v>137.03125</v>
      </c>
      <c r="P13" s="97">
        <f>J13+L13+N13</f>
        <v>176.72413481896774</v>
      </c>
      <c r="Q13" s="130"/>
      <c r="T13" s="111"/>
    </row>
    <row r="14" spans="1:20" ht="30" customHeight="1" x14ac:dyDescent="0.25">
      <c r="A14" s="3">
        <v>2</v>
      </c>
      <c r="B14" s="84" t="s">
        <v>177</v>
      </c>
      <c r="C14" s="61" t="s">
        <v>176</v>
      </c>
      <c r="D14" s="22" t="s">
        <v>237</v>
      </c>
      <c r="E14" s="97">
        <v>94.57</v>
      </c>
      <c r="F14" s="97">
        <f t="shared" ref="F14:F27" si="7">E14/4</f>
        <v>23.642499999999998</v>
      </c>
      <c r="G14" s="97">
        <f t="shared" ref="G14:G19" si="8">F14/$F$20*$G$20</f>
        <v>40.925220702786909</v>
      </c>
      <c r="H14" s="100">
        <v>60</v>
      </c>
      <c r="I14" s="100">
        <f>H14/$H$27*$I$27</f>
        <v>214.28571428571428</v>
      </c>
      <c r="J14" s="97">
        <f t="shared" ref="J14:J27" si="9">G14+I14</f>
        <v>255.21093498850118</v>
      </c>
      <c r="K14" s="97">
        <v>45.7</v>
      </c>
      <c r="L14" s="97">
        <f t="shared" ref="L14:L19" si="10">K14/$K$20*$L$20</f>
        <v>53.838602002748871</v>
      </c>
      <c r="M14" s="100">
        <v>40</v>
      </c>
      <c r="N14" s="97">
        <f t="shared" ref="N14:N19" si="11">M14/$M$20*$N$20</f>
        <v>57.142857142857139</v>
      </c>
      <c r="O14" s="97">
        <f t="shared" ref="O14:O27" si="12">F14+H14+K14+M14</f>
        <v>169.3425</v>
      </c>
      <c r="P14" s="97">
        <f t="shared" ref="P14:P27" si="13">J14+L14+N14</f>
        <v>366.19239413410719</v>
      </c>
      <c r="Q14" s="55"/>
      <c r="T14" s="111"/>
    </row>
    <row r="15" spans="1:20" ht="30" customHeight="1" x14ac:dyDescent="0.25">
      <c r="A15" s="3">
        <v>3</v>
      </c>
      <c r="B15" s="67" t="s">
        <v>81</v>
      </c>
      <c r="C15" s="61" t="s">
        <v>80</v>
      </c>
      <c r="D15" s="22" t="s">
        <v>237</v>
      </c>
      <c r="E15" s="97">
        <v>94.825000000000003</v>
      </c>
      <c r="F15" s="97">
        <f t="shared" si="7"/>
        <v>23.706250000000001</v>
      </c>
      <c r="G15" s="97">
        <f t="shared" si="8"/>
        <v>41.035572096243719</v>
      </c>
      <c r="H15" s="100">
        <v>0</v>
      </c>
      <c r="I15" s="100">
        <f t="shared" ref="I15:I26" si="14">H15/$H$27*$I$27</f>
        <v>0</v>
      </c>
      <c r="J15" s="97">
        <f t="shared" si="9"/>
        <v>41.035572096243719</v>
      </c>
      <c r="K15" s="97">
        <v>82.15</v>
      </c>
      <c r="L15" s="97">
        <f t="shared" si="10"/>
        <v>96.779893972118586</v>
      </c>
      <c r="M15" s="97">
        <v>80</v>
      </c>
      <c r="N15" s="97">
        <f t="shared" si="11"/>
        <v>114.28571428571428</v>
      </c>
      <c r="O15" s="97">
        <f t="shared" si="12"/>
        <v>185.85624999999999</v>
      </c>
      <c r="P15" s="97">
        <f t="shared" si="13"/>
        <v>252.10118035407658</v>
      </c>
      <c r="Q15" s="130"/>
      <c r="T15" s="111"/>
    </row>
    <row r="16" spans="1:20" ht="30" customHeight="1" x14ac:dyDescent="0.25">
      <c r="A16" s="3">
        <v>4</v>
      </c>
      <c r="B16" s="67" t="s">
        <v>85</v>
      </c>
      <c r="C16" s="61" t="s">
        <v>84</v>
      </c>
      <c r="D16" s="22" t="s">
        <v>237</v>
      </c>
      <c r="E16" s="97">
        <v>49.765000000000001</v>
      </c>
      <c r="F16" s="97">
        <f t="shared" si="7"/>
        <v>12.44125</v>
      </c>
      <c r="G16" s="97">
        <f t="shared" si="8"/>
        <v>21.53583174658127</v>
      </c>
      <c r="H16" s="97">
        <v>0</v>
      </c>
      <c r="I16" s="100">
        <f t="shared" si="14"/>
        <v>0</v>
      </c>
      <c r="J16" s="97">
        <f t="shared" si="9"/>
        <v>21.53583174658127</v>
      </c>
      <c r="K16" s="97">
        <v>2.5</v>
      </c>
      <c r="L16" s="97">
        <f t="shared" si="10"/>
        <v>2.94521892794031</v>
      </c>
      <c r="M16" s="97">
        <v>50</v>
      </c>
      <c r="N16" s="97">
        <f t="shared" si="11"/>
        <v>71.428571428571431</v>
      </c>
      <c r="O16" s="97">
        <f t="shared" si="12"/>
        <v>64.941249999999997</v>
      </c>
      <c r="P16" s="97">
        <f t="shared" si="13"/>
        <v>95.909622103093014</v>
      </c>
      <c r="Q16" s="130"/>
    </row>
    <row r="17" spans="1:18" ht="30" customHeight="1" x14ac:dyDescent="0.25">
      <c r="A17" s="3">
        <v>5</v>
      </c>
      <c r="B17" s="88" t="s">
        <v>91</v>
      </c>
      <c r="C17" s="61" t="s">
        <v>90</v>
      </c>
      <c r="D17" s="22" t="s">
        <v>237</v>
      </c>
      <c r="E17" s="98">
        <v>70</v>
      </c>
      <c r="F17" s="97">
        <f t="shared" si="7"/>
        <v>17.5</v>
      </c>
      <c r="G17" s="97">
        <f t="shared" si="8"/>
        <v>30.292539380301193</v>
      </c>
      <c r="H17" s="98">
        <v>39.450000000000003</v>
      </c>
      <c r="I17" s="100">
        <f t="shared" si="14"/>
        <v>140.89285714285714</v>
      </c>
      <c r="J17" s="97">
        <f t="shared" si="9"/>
        <v>171.18539652315832</v>
      </c>
      <c r="K17" s="98">
        <v>17.5</v>
      </c>
      <c r="L17" s="97">
        <f t="shared" si="10"/>
        <v>20.61653249558217</v>
      </c>
      <c r="M17" s="98">
        <v>30</v>
      </c>
      <c r="N17" s="97">
        <f t="shared" si="11"/>
        <v>42.857142857142854</v>
      </c>
      <c r="O17" s="97">
        <f t="shared" si="12"/>
        <v>104.45</v>
      </c>
      <c r="P17" s="97">
        <f t="shared" si="13"/>
        <v>234.65907187588334</v>
      </c>
      <c r="Q17" s="55"/>
    </row>
    <row r="18" spans="1:18" ht="30" customHeight="1" x14ac:dyDescent="0.25">
      <c r="A18" s="3">
        <v>6</v>
      </c>
      <c r="B18" s="67" t="s">
        <v>77</v>
      </c>
      <c r="C18" s="61" t="s">
        <v>76</v>
      </c>
      <c r="D18" s="22" t="s">
        <v>237</v>
      </c>
      <c r="E18" s="97">
        <v>227.68</v>
      </c>
      <c r="F18" s="97">
        <f t="shared" si="7"/>
        <v>56.92</v>
      </c>
      <c r="G18" s="97">
        <f t="shared" si="8"/>
        <v>98.528648087242516</v>
      </c>
      <c r="H18" s="97">
        <v>0</v>
      </c>
      <c r="I18" s="100">
        <f t="shared" si="14"/>
        <v>0</v>
      </c>
      <c r="J18" s="97">
        <f t="shared" si="9"/>
        <v>98.528648087242516</v>
      </c>
      <c r="K18" s="100">
        <v>15.5</v>
      </c>
      <c r="L18" s="97">
        <f t="shared" si="10"/>
        <v>18.260357353229924</v>
      </c>
      <c r="M18" s="97">
        <v>120</v>
      </c>
      <c r="N18" s="97">
        <f t="shared" si="11"/>
        <v>171.42857142857142</v>
      </c>
      <c r="O18" s="97">
        <f t="shared" si="12"/>
        <v>192.42000000000002</v>
      </c>
      <c r="P18" s="97">
        <f t="shared" si="13"/>
        <v>288.21757686904385</v>
      </c>
      <c r="Q18" s="130"/>
    </row>
    <row r="19" spans="1:18" ht="30" customHeight="1" x14ac:dyDescent="0.25">
      <c r="A19" s="3">
        <v>7</v>
      </c>
      <c r="B19" s="67" t="s">
        <v>93</v>
      </c>
      <c r="C19" s="61" t="s">
        <v>92</v>
      </c>
      <c r="D19" s="22" t="s">
        <v>237</v>
      </c>
      <c r="E19" s="97">
        <v>70.75</v>
      </c>
      <c r="F19" s="97">
        <f t="shared" ref="F19" si="15">E19/4</f>
        <v>17.6875</v>
      </c>
      <c r="G19" s="97">
        <f t="shared" si="8"/>
        <v>30.61710230223299</v>
      </c>
      <c r="H19" s="100">
        <v>0</v>
      </c>
      <c r="I19" s="100">
        <f t="shared" si="14"/>
        <v>0</v>
      </c>
      <c r="J19" s="97">
        <f t="shared" si="9"/>
        <v>30.61710230223299</v>
      </c>
      <c r="K19" s="97">
        <v>3.9</v>
      </c>
      <c r="L19" s="97">
        <f t="shared" si="10"/>
        <v>4.5945415275868839</v>
      </c>
      <c r="M19" s="100">
        <v>0</v>
      </c>
      <c r="N19" s="97">
        <f t="shared" si="11"/>
        <v>0</v>
      </c>
      <c r="O19" s="97">
        <f t="shared" si="12"/>
        <v>21.587499999999999</v>
      </c>
      <c r="P19" s="97">
        <f t="shared" si="13"/>
        <v>35.211643829819877</v>
      </c>
      <c r="Q19" s="130"/>
    </row>
    <row r="20" spans="1:18" ht="30" customHeight="1" x14ac:dyDescent="0.25">
      <c r="A20" s="3">
        <v>8</v>
      </c>
      <c r="B20" s="84" t="s">
        <v>157</v>
      </c>
      <c r="C20" s="61" t="s">
        <v>156</v>
      </c>
      <c r="D20" s="22" t="s">
        <v>237</v>
      </c>
      <c r="E20" s="97">
        <v>288.85000000000002</v>
      </c>
      <c r="F20" s="97">
        <f t="shared" si="7"/>
        <v>72.212500000000006</v>
      </c>
      <c r="G20" s="97">
        <v>125</v>
      </c>
      <c r="H20" s="97">
        <v>0</v>
      </c>
      <c r="I20" s="100">
        <f t="shared" si="14"/>
        <v>0</v>
      </c>
      <c r="J20" s="97">
        <f t="shared" si="9"/>
        <v>125</v>
      </c>
      <c r="K20" s="100">
        <v>254.65</v>
      </c>
      <c r="L20" s="100">
        <v>300</v>
      </c>
      <c r="M20" s="97">
        <v>140</v>
      </c>
      <c r="N20" s="100">
        <v>200</v>
      </c>
      <c r="O20" s="97">
        <f t="shared" si="12"/>
        <v>466.86250000000001</v>
      </c>
      <c r="P20" s="97">
        <f t="shared" si="13"/>
        <v>625</v>
      </c>
      <c r="Q20" s="55"/>
    </row>
    <row r="21" spans="1:18" ht="30" customHeight="1" x14ac:dyDescent="0.25">
      <c r="A21" s="3">
        <v>9</v>
      </c>
      <c r="B21" s="84" t="s">
        <v>179</v>
      </c>
      <c r="C21" s="61" t="s">
        <v>178</v>
      </c>
      <c r="D21" s="22" t="s">
        <v>237</v>
      </c>
      <c r="E21" s="97">
        <v>231.44499999999999</v>
      </c>
      <c r="F21" s="97">
        <f t="shared" si="7"/>
        <v>57.861249999999998</v>
      </c>
      <c r="G21" s="97">
        <f t="shared" ref="G21:G27" si="16">F21/$F$20*$G$20</f>
        <v>100.15795395534013</v>
      </c>
      <c r="H21" s="100">
        <v>0</v>
      </c>
      <c r="I21" s="100">
        <f t="shared" si="14"/>
        <v>0</v>
      </c>
      <c r="J21" s="97">
        <f t="shared" si="9"/>
        <v>100.15795395534013</v>
      </c>
      <c r="K21" s="97">
        <v>1.4</v>
      </c>
      <c r="L21" s="97">
        <f t="shared" ref="L21:L27" si="17">K21/$K$20*$L$20</f>
        <v>1.6493225996465735</v>
      </c>
      <c r="M21" s="97">
        <v>0</v>
      </c>
      <c r="N21" s="97">
        <f t="shared" ref="N21:N27" si="18">M21/$M$20*$N$20</f>
        <v>0</v>
      </c>
      <c r="O21" s="97">
        <f t="shared" si="12"/>
        <v>59.261249999999997</v>
      </c>
      <c r="P21" s="97">
        <f t="shared" si="13"/>
        <v>101.8072765549867</v>
      </c>
      <c r="Q21" s="55"/>
    </row>
    <row r="22" spans="1:18" ht="30" customHeight="1" x14ac:dyDescent="0.25">
      <c r="A22" s="3">
        <v>10</v>
      </c>
      <c r="B22" s="66" t="s">
        <v>175</v>
      </c>
      <c r="C22" s="62" t="s">
        <v>174</v>
      </c>
      <c r="D22" s="22" t="s">
        <v>237</v>
      </c>
      <c r="E22" s="97">
        <v>89.034999999999997</v>
      </c>
      <c r="F22" s="97">
        <f t="shared" si="7"/>
        <v>22.258749999999999</v>
      </c>
      <c r="G22" s="97">
        <f t="shared" si="16"/>
        <v>38.52994633893023</v>
      </c>
      <c r="H22" s="97">
        <v>0</v>
      </c>
      <c r="I22" s="100">
        <f t="shared" si="14"/>
        <v>0</v>
      </c>
      <c r="J22" s="97">
        <f t="shared" si="9"/>
        <v>38.52994633893023</v>
      </c>
      <c r="K22" s="97">
        <v>60.55</v>
      </c>
      <c r="L22" s="97">
        <f t="shared" si="17"/>
        <v>71.333202434714309</v>
      </c>
      <c r="M22" s="97">
        <v>0</v>
      </c>
      <c r="N22" s="97">
        <f t="shared" si="18"/>
        <v>0</v>
      </c>
      <c r="O22" s="97">
        <f t="shared" si="12"/>
        <v>82.808750000000003</v>
      </c>
      <c r="P22" s="97">
        <f t="shared" si="13"/>
        <v>109.86314877364454</v>
      </c>
      <c r="Q22" s="70"/>
    </row>
    <row r="23" spans="1:18" ht="30" customHeight="1" x14ac:dyDescent="0.25">
      <c r="A23" s="3">
        <v>11</v>
      </c>
      <c r="B23" s="67" t="s">
        <v>87</v>
      </c>
      <c r="C23" s="61" t="s">
        <v>86</v>
      </c>
      <c r="D23" s="22" t="s">
        <v>237</v>
      </c>
      <c r="E23" s="97">
        <v>10</v>
      </c>
      <c r="F23" s="97">
        <f t="shared" ref="F23:F24" si="19">E23/4</f>
        <v>2.5</v>
      </c>
      <c r="G23" s="97">
        <f t="shared" si="16"/>
        <v>4.327505625757313</v>
      </c>
      <c r="H23" s="97">
        <v>34.65</v>
      </c>
      <c r="I23" s="100">
        <f t="shared" si="14"/>
        <v>123.74999999999999</v>
      </c>
      <c r="J23" s="97">
        <f t="shared" si="9"/>
        <v>128.07750562575731</v>
      </c>
      <c r="K23" s="97">
        <v>68.150000000000006</v>
      </c>
      <c r="L23" s="97">
        <f t="shared" si="17"/>
        <v>80.286667975652861</v>
      </c>
      <c r="M23" s="97">
        <v>60</v>
      </c>
      <c r="N23" s="97">
        <f t="shared" si="18"/>
        <v>85.714285714285708</v>
      </c>
      <c r="O23" s="97">
        <f t="shared" si="12"/>
        <v>165.3</v>
      </c>
      <c r="P23" s="97">
        <f t="shared" si="13"/>
        <v>294.07845931569591</v>
      </c>
      <c r="Q23" s="130"/>
    </row>
    <row r="24" spans="1:18" ht="30" customHeight="1" x14ac:dyDescent="0.25">
      <c r="A24" s="3">
        <v>12</v>
      </c>
      <c r="B24" s="84" t="s">
        <v>107</v>
      </c>
      <c r="C24" s="61" t="s">
        <v>106</v>
      </c>
      <c r="D24" s="22" t="s">
        <v>237</v>
      </c>
      <c r="E24" s="97">
        <v>18.745000000000001</v>
      </c>
      <c r="F24" s="97">
        <f t="shared" si="19"/>
        <v>4.6862500000000002</v>
      </c>
      <c r="G24" s="97">
        <f t="shared" si="16"/>
        <v>8.1119092954820839</v>
      </c>
      <c r="H24" s="97">
        <v>64.650000000000006</v>
      </c>
      <c r="I24" s="100">
        <f t="shared" si="14"/>
        <v>230.89285714285717</v>
      </c>
      <c r="J24" s="97">
        <f t="shared" si="9"/>
        <v>239.00476643833926</v>
      </c>
      <c r="K24" s="97">
        <v>31.65</v>
      </c>
      <c r="L24" s="97">
        <f t="shared" si="17"/>
        <v>37.286471627724325</v>
      </c>
      <c r="M24" s="97">
        <v>30</v>
      </c>
      <c r="N24" s="97">
        <f t="shared" si="18"/>
        <v>42.857142857142854</v>
      </c>
      <c r="O24" s="97">
        <f t="shared" si="12"/>
        <v>130.98625000000001</v>
      </c>
      <c r="P24" s="97">
        <f t="shared" si="13"/>
        <v>319.14838092320639</v>
      </c>
      <c r="Q24" s="55"/>
    </row>
    <row r="25" spans="1:18" ht="30" customHeight="1" x14ac:dyDescent="0.25">
      <c r="A25" s="3">
        <v>13</v>
      </c>
      <c r="B25" s="67" t="s">
        <v>83</v>
      </c>
      <c r="C25" s="61" t="s">
        <v>82</v>
      </c>
      <c r="D25" s="22" t="s">
        <v>237</v>
      </c>
      <c r="E25" s="97">
        <v>18.75</v>
      </c>
      <c r="F25" s="97">
        <f t="shared" si="7"/>
        <v>4.6875</v>
      </c>
      <c r="G25" s="97">
        <f t="shared" si="16"/>
        <v>8.1140730482949621</v>
      </c>
      <c r="H25" s="100">
        <v>32.25</v>
      </c>
      <c r="I25" s="100">
        <f t="shared" si="14"/>
        <v>115.17857142857143</v>
      </c>
      <c r="J25" s="97">
        <f t="shared" si="9"/>
        <v>123.2926444768664</v>
      </c>
      <c r="K25" s="97">
        <v>82.25</v>
      </c>
      <c r="L25" s="97">
        <f t="shared" si="17"/>
        <v>96.897702729236201</v>
      </c>
      <c r="M25" s="97">
        <v>0</v>
      </c>
      <c r="N25" s="97">
        <f t="shared" si="18"/>
        <v>0</v>
      </c>
      <c r="O25" s="97">
        <f t="shared" si="12"/>
        <v>119.1875</v>
      </c>
      <c r="P25" s="97">
        <f t="shared" si="13"/>
        <v>220.19034720610262</v>
      </c>
      <c r="Q25" s="130"/>
    </row>
    <row r="26" spans="1:18" ht="30" customHeight="1" x14ac:dyDescent="0.25">
      <c r="A26" s="3">
        <v>14</v>
      </c>
      <c r="B26" s="67" t="s">
        <v>139</v>
      </c>
      <c r="C26" s="61" t="s">
        <v>138</v>
      </c>
      <c r="D26" s="22" t="s">
        <v>237</v>
      </c>
      <c r="E26" s="97">
        <v>10.363</v>
      </c>
      <c r="F26" s="97">
        <f t="shared" si="7"/>
        <v>2.5907499999999999</v>
      </c>
      <c r="G26" s="97">
        <f t="shared" si="16"/>
        <v>4.4845940799723039</v>
      </c>
      <c r="H26" s="100">
        <v>21.45</v>
      </c>
      <c r="I26" s="100">
        <f t="shared" si="14"/>
        <v>76.607142857142861</v>
      </c>
      <c r="J26" s="97">
        <f t="shared" si="9"/>
        <v>81.091736937115172</v>
      </c>
      <c r="K26" s="97">
        <v>5.25</v>
      </c>
      <c r="L26" s="97">
        <f t="shared" si="17"/>
        <v>6.1849597486746521</v>
      </c>
      <c r="M26" s="97">
        <v>0</v>
      </c>
      <c r="N26" s="97">
        <f t="shared" si="18"/>
        <v>0</v>
      </c>
      <c r="O26" s="97">
        <f>F26+H26+K26+M26</f>
        <v>29.290749999999999</v>
      </c>
      <c r="P26" s="97">
        <f t="shared" si="13"/>
        <v>87.27669668578983</v>
      </c>
      <c r="Q26" s="131"/>
    </row>
    <row r="27" spans="1:18" ht="30" customHeight="1" x14ac:dyDescent="0.25">
      <c r="A27" s="3">
        <v>16</v>
      </c>
      <c r="B27" s="67" t="s">
        <v>141</v>
      </c>
      <c r="C27" s="61" t="s">
        <v>140</v>
      </c>
      <c r="D27" s="22" t="s">
        <v>237</v>
      </c>
      <c r="E27" s="108">
        <v>10</v>
      </c>
      <c r="F27" s="108">
        <f t="shared" si="7"/>
        <v>2.5</v>
      </c>
      <c r="G27" s="97">
        <f t="shared" si="16"/>
        <v>4.327505625757313</v>
      </c>
      <c r="H27" s="108">
        <v>105</v>
      </c>
      <c r="I27" s="108">
        <v>375</v>
      </c>
      <c r="J27" s="108">
        <f t="shared" si="9"/>
        <v>379.32750562575734</v>
      </c>
      <c r="K27" s="108">
        <v>0</v>
      </c>
      <c r="L27" s="97">
        <f t="shared" si="17"/>
        <v>0</v>
      </c>
      <c r="M27" s="108">
        <v>0</v>
      </c>
      <c r="N27" s="97">
        <f t="shared" si="18"/>
        <v>0</v>
      </c>
      <c r="O27" s="108">
        <f t="shared" si="12"/>
        <v>107.5</v>
      </c>
      <c r="P27" s="108">
        <f t="shared" si="13"/>
        <v>379.32750562575734</v>
      </c>
      <c r="Q27" s="131"/>
    </row>
    <row r="28" spans="1:18" ht="16.5" customHeight="1" x14ac:dyDescent="0.25">
      <c r="A28" s="7"/>
      <c r="B28" s="29"/>
      <c r="C28" s="29"/>
      <c r="D28" s="29"/>
    </row>
    <row r="29" spans="1:18" ht="30" customHeight="1" x14ac:dyDescent="0.25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4"/>
    </row>
    <row r="30" spans="1:18" x14ac:dyDescent="0.25">
      <c r="A30" s="129"/>
      <c r="B30" s="122"/>
      <c r="C30" s="122"/>
      <c r="D30" s="122"/>
      <c r="E30" s="122"/>
      <c r="F30" s="122"/>
      <c r="G30" s="122"/>
      <c r="H30" s="122"/>
      <c r="I30" s="123"/>
      <c r="J30" s="123"/>
      <c r="K30" s="122"/>
      <c r="L30" s="123"/>
      <c r="M30" s="122"/>
      <c r="N30" s="123"/>
      <c r="O30" s="122"/>
    </row>
    <row r="31" spans="1:18" ht="30.75" customHeight="1" x14ac:dyDescent="0.25"/>
    <row r="32" spans="1:18" ht="54" customHeight="1" x14ac:dyDescent="0.25">
      <c r="A32" s="5" t="s">
        <v>71</v>
      </c>
      <c r="B32" s="14" t="s">
        <v>52</v>
      </c>
      <c r="C32" s="51" t="s">
        <v>70</v>
      </c>
      <c r="D32" s="9" t="s">
        <v>53</v>
      </c>
      <c r="E32" s="185" t="s">
        <v>54</v>
      </c>
      <c r="F32" s="185"/>
      <c r="G32" s="185"/>
      <c r="H32" s="185"/>
      <c r="I32" s="185"/>
      <c r="J32" s="14"/>
      <c r="K32" s="185" t="s">
        <v>55</v>
      </c>
      <c r="L32" s="185"/>
      <c r="M32" s="185" t="s">
        <v>56</v>
      </c>
      <c r="N32" s="185"/>
      <c r="O32" s="14"/>
      <c r="P32" s="28"/>
      <c r="Q32" s="34"/>
      <c r="R32" s="34"/>
    </row>
    <row r="33" spans="1:17" ht="82.5" customHeight="1" x14ac:dyDescent="0.25">
      <c r="A33" s="197" t="s">
        <v>74</v>
      </c>
      <c r="B33" s="197"/>
      <c r="C33" s="197"/>
      <c r="D33" s="197"/>
      <c r="E33" s="16" t="s">
        <v>58</v>
      </c>
      <c r="F33" s="16" t="s">
        <v>59</v>
      </c>
      <c r="G33" s="16" t="s">
        <v>60</v>
      </c>
      <c r="H33" s="16" t="s">
        <v>61</v>
      </c>
      <c r="I33" s="17" t="s">
        <v>62</v>
      </c>
      <c r="J33" s="18" t="s">
        <v>63</v>
      </c>
      <c r="K33" s="16" t="s">
        <v>58</v>
      </c>
      <c r="L33" s="19" t="s">
        <v>64</v>
      </c>
      <c r="M33" s="16" t="s">
        <v>65</v>
      </c>
      <c r="N33" s="16" t="s">
        <v>68</v>
      </c>
      <c r="O33" s="14" t="s">
        <v>57</v>
      </c>
      <c r="P33" s="14" t="s">
        <v>66</v>
      </c>
    </row>
    <row r="34" spans="1:17" ht="26.25" x14ac:dyDescent="0.25">
      <c r="A34" s="3">
        <v>1</v>
      </c>
      <c r="B34" s="71" t="s">
        <v>117</v>
      </c>
      <c r="C34" s="61" t="s">
        <v>116</v>
      </c>
      <c r="D34" s="22" t="s">
        <v>238</v>
      </c>
      <c r="E34" s="98">
        <v>10</v>
      </c>
      <c r="F34" s="97">
        <f t="shared" ref="F34:F45" si="20">E34/4</f>
        <v>2.5</v>
      </c>
      <c r="G34" s="98">
        <f>F34/$F$43*$G$43</f>
        <v>5.6721497447532609</v>
      </c>
      <c r="H34" s="98">
        <v>0</v>
      </c>
      <c r="I34" s="98">
        <f>H34*$I$40/$H$40</f>
        <v>0</v>
      </c>
      <c r="J34" s="98">
        <f>G34+I34</f>
        <v>5.6721497447532609</v>
      </c>
      <c r="K34" s="98">
        <v>30.05</v>
      </c>
      <c r="L34" s="98">
        <f>K34/$K$45*$L$45</f>
        <v>26.585078148038928</v>
      </c>
      <c r="M34" s="98">
        <v>0</v>
      </c>
      <c r="N34" s="101">
        <v>0</v>
      </c>
      <c r="O34" s="97">
        <f>F34+H34+K34+M34</f>
        <v>32.549999999999997</v>
      </c>
      <c r="P34" s="97">
        <f>J34+L34+N34</f>
        <v>32.257227892792187</v>
      </c>
      <c r="Q34" s="55"/>
    </row>
    <row r="35" spans="1:17" ht="26.25" x14ac:dyDescent="0.25">
      <c r="A35" s="3">
        <v>2</v>
      </c>
      <c r="B35" s="74" t="s">
        <v>181</v>
      </c>
      <c r="C35" s="61" t="s">
        <v>180</v>
      </c>
      <c r="D35" s="22" t="s">
        <v>238</v>
      </c>
      <c r="E35" s="97">
        <v>120.1</v>
      </c>
      <c r="F35" s="97">
        <f t="shared" si="20"/>
        <v>30.024999999999999</v>
      </c>
      <c r="G35" s="98">
        <f t="shared" ref="G35:G45" si="21">F35/$F$43*$G$43</f>
        <v>68.122518434486665</v>
      </c>
      <c r="H35" s="100">
        <v>75</v>
      </c>
      <c r="I35" s="98">
        <f t="shared" ref="I35:I45" si="22">H35*$I$40/$H$40</f>
        <v>197.57639620653319</v>
      </c>
      <c r="J35" s="98">
        <f t="shared" ref="J35:J45" si="23">G35+I35</f>
        <v>265.69891464101988</v>
      </c>
      <c r="K35" s="97">
        <v>136.05000000000001</v>
      </c>
      <c r="L35" s="98">
        <f t="shared" ref="L35:L44" si="24">K35/$K$45*$L$45</f>
        <v>120.36272485992333</v>
      </c>
      <c r="M35" s="100">
        <v>140</v>
      </c>
      <c r="N35" s="97">
        <f>M35/$M$39*$N$39</f>
        <v>140</v>
      </c>
      <c r="O35" s="97">
        <f t="shared" ref="O35:O45" si="25">F35+H35+K35+M35</f>
        <v>381.07500000000005</v>
      </c>
      <c r="P35" s="97">
        <f t="shared" ref="P35:P45" si="26">J35+L35+N35</f>
        <v>526.06163950094322</v>
      </c>
      <c r="Q35" s="55"/>
    </row>
    <row r="36" spans="1:17" ht="26.25" x14ac:dyDescent="0.25">
      <c r="A36" s="3">
        <v>3</v>
      </c>
      <c r="B36" s="71" t="s">
        <v>143</v>
      </c>
      <c r="C36" s="61" t="s">
        <v>142</v>
      </c>
      <c r="D36" s="22" t="s">
        <v>238</v>
      </c>
      <c r="E36" s="98">
        <v>0</v>
      </c>
      <c r="F36" s="97">
        <f t="shared" si="20"/>
        <v>0</v>
      </c>
      <c r="G36" s="98">
        <f t="shared" si="21"/>
        <v>0</v>
      </c>
      <c r="H36" s="98">
        <v>0</v>
      </c>
      <c r="I36" s="98">
        <f t="shared" si="22"/>
        <v>0</v>
      </c>
      <c r="J36" s="98">
        <f t="shared" si="23"/>
        <v>0</v>
      </c>
      <c r="K36" s="98">
        <v>35.1</v>
      </c>
      <c r="L36" s="98">
        <f t="shared" si="24"/>
        <v>31.052786788557945</v>
      </c>
      <c r="M36" s="98">
        <v>0</v>
      </c>
      <c r="N36" s="97">
        <f t="shared" ref="N36:N45" si="27">M36/$M$39*$N$39</f>
        <v>0</v>
      </c>
      <c r="O36" s="97">
        <f t="shared" si="25"/>
        <v>35.1</v>
      </c>
      <c r="P36" s="97">
        <f t="shared" si="26"/>
        <v>31.052786788557945</v>
      </c>
      <c r="Q36" s="55"/>
    </row>
    <row r="37" spans="1:17" ht="26.25" x14ac:dyDescent="0.25">
      <c r="A37" s="3">
        <v>4</v>
      </c>
      <c r="B37" s="71" t="s">
        <v>149</v>
      </c>
      <c r="C37" s="61" t="s">
        <v>148</v>
      </c>
      <c r="D37" s="22" t="s">
        <v>238</v>
      </c>
      <c r="E37" s="98">
        <v>10</v>
      </c>
      <c r="F37" s="97">
        <f t="shared" si="20"/>
        <v>2.5</v>
      </c>
      <c r="G37" s="98">
        <f t="shared" si="21"/>
        <v>5.6721497447532609</v>
      </c>
      <c r="H37" s="98">
        <v>67.05</v>
      </c>
      <c r="I37" s="98">
        <f t="shared" si="22"/>
        <v>176.63329820864067</v>
      </c>
      <c r="J37" s="98">
        <f t="shared" si="23"/>
        <v>182.30544795339392</v>
      </c>
      <c r="K37" s="98">
        <v>86.85</v>
      </c>
      <c r="L37" s="98">
        <f t="shared" si="24"/>
        <v>76.835741669124147</v>
      </c>
      <c r="M37" s="98">
        <v>40</v>
      </c>
      <c r="N37" s="97">
        <f t="shared" si="27"/>
        <v>40</v>
      </c>
      <c r="O37" s="97">
        <f t="shared" si="25"/>
        <v>196.39999999999998</v>
      </c>
      <c r="P37" s="97">
        <f t="shared" si="26"/>
        <v>299.14118962251808</v>
      </c>
      <c r="Q37" s="55"/>
    </row>
    <row r="38" spans="1:17" ht="26.25" x14ac:dyDescent="0.25">
      <c r="A38" s="3">
        <v>5</v>
      </c>
      <c r="B38" s="74" t="s">
        <v>185</v>
      </c>
      <c r="C38" s="61" t="s">
        <v>184</v>
      </c>
      <c r="D38" s="22" t="s">
        <v>238</v>
      </c>
      <c r="E38" s="97">
        <v>10</v>
      </c>
      <c r="F38" s="97">
        <f t="shared" si="20"/>
        <v>2.5</v>
      </c>
      <c r="G38" s="98">
        <f t="shared" si="21"/>
        <v>5.6721497447532609</v>
      </c>
      <c r="H38" s="100">
        <v>0</v>
      </c>
      <c r="I38" s="98">
        <f t="shared" si="22"/>
        <v>0</v>
      </c>
      <c r="J38" s="98">
        <f t="shared" si="23"/>
        <v>5.6721497447532609</v>
      </c>
      <c r="K38" s="97">
        <v>91.5</v>
      </c>
      <c r="L38" s="98">
        <f t="shared" si="24"/>
        <v>80.949572397522857</v>
      </c>
      <c r="M38" s="100">
        <v>20</v>
      </c>
      <c r="N38" s="97">
        <f t="shared" si="27"/>
        <v>20</v>
      </c>
      <c r="O38" s="97">
        <f t="shared" si="25"/>
        <v>114</v>
      </c>
      <c r="P38" s="97">
        <f t="shared" si="26"/>
        <v>106.62172214227611</v>
      </c>
      <c r="Q38" s="55"/>
    </row>
    <row r="39" spans="1:17" ht="26.25" x14ac:dyDescent="0.25">
      <c r="A39" s="3">
        <v>6</v>
      </c>
      <c r="B39" s="74" t="s">
        <v>187</v>
      </c>
      <c r="C39" s="61" t="s">
        <v>186</v>
      </c>
      <c r="D39" s="22" t="s">
        <v>238</v>
      </c>
      <c r="E39" s="97">
        <v>86.45</v>
      </c>
      <c r="F39" s="97">
        <f t="shared" si="20"/>
        <v>21.612500000000001</v>
      </c>
      <c r="G39" s="98">
        <f t="shared" si="21"/>
        <v>49.035734543391946</v>
      </c>
      <c r="H39" s="100">
        <v>30</v>
      </c>
      <c r="I39" s="98">
        <f t="shared" si="22"/>
        <v>79.030558482613287</v>
      </c>
      <c r="J39" s="98">
        <f t="shared" si="23"/>
        <v>128.06629302600524</v>
      </c>
      <c r="K39" s="97">
        <v>162.94999999999999</v>
      </c>
      <c r="L39" s="98">
        <f t="shared" si="24"/>
        <v>144.1610144500147</v>
      </c>
      <c r="M39" s="100">
        <v>200</v>
      </c>
      <c r="N39" s="97">
        <v>200</v>
      </c>
      <c r="O39" s="97">
        <f t="shared" si="25"/>
        <v>414.5625</v>
      </c>
      <c r="P39" s="97">
        <f t="shared" si="26"/>
        <v>472.22730747601997</v>
      </c>
      <c r="Q39" s="55"/>
    </row>
    <row r="40" spans="1:17" ht="26.25" x14ac:dyDescent="0.25">
      <c r="A40" s="3">
        <v>7</v>
      </c>
      <c r="B40" s="74" t="s">
        <v>189</v>
      </c>
      <c r="C40" s="61" t="s">
        <v>188</v>
      </c>
      <c r="D40" s="22" t="s">
        <v>238</v>
      </c>
      <c r="E40" s="97">
        <v>10</v>
      </c>
      <c r="F40" s="97">
        <f t="shared" si="20"/>
        <v>2.5</v>
      </c>
      <c r="G40" s="98">
        <f t="shared" si="21"/>
        <v>5.6721497447532609</v>
      </c>
      <c r="H40" s="100">
        <v>142.35</v>
      </c>
      <c r="I40" s="98">
        <v>375</v>
      </c>
      <c r="J40" s="98">
        <f t="shared" si="23"/>
        <v>380.67214974475326</v>
      </c>
      <c r="K40" s="97">
        <v>44.95</v>
      </c>
      <c r="L40" s="98">
        <f t="shared" si="24"/>
        <v>39.767030374520786</v>
      </c>
      <c r="M40" s="100">
        <v>20</v>
      </c>
      <c r="N40" s="97">
        <f t="shared" si="27"/>
        <v>20</v>
      </c>
      <c r="O40" s="97">
        <f t="shared" si="25"/>
        <v>209.8</v>
      </c>
      <c r="P40" s="97">
        <f t="shared" si="26"/>
        <v>440.43918011927406</v>
      </c>
      <c r="Q40" s="55"/>
    </row>
    <row r="41" spans="1:17" ht="26.25" x14ac:dyDescent="0.25">
      <c r="A41" s="3">
        <v>8</v>
      </c>
      <c r="B41" s="74" t="s">
        <v>125</v>
      </c>
      <c r="C41" s="61" t="s">
        <v>124</v>
      </c>
      <c r="D41" s="22" t="s">
        <v>238</v>
      </c>
      <c r="E41" s="97">
        <v>58.674999999999997</v>
      </c>
      <c r="F41" s="97">
        <f t="shared" si="20"/>
        <v>14.668749999999999</v>
      </c>
      <c r="G41" s="98">
        <f t="shared" si="21"/>
        <v>33.281338627339757</v>
      </c>
      <c r="H41" s="97">
        <v>32.549999999999997</v>
      </c>
      <c r="I41" s="98">
        <f t="shared" si="22"/>
        <v>85.74815595363539</v>
      </c>
      <c r="J41" s="98">
        <f t="shared" si="23"/>
        <v>119.02949458097515</v>
      </c>
      <c r="K41" s="100">
        <v>73.2</v>
      </c>
      <c r="L41" s="98">
        <f t="shared" si="24"/>
        <v>64.759657918018277</v>
      </c>
      <c r="M41" s="97">
        <v>0</v>
      </c>
      <c r="N41" s="97">
        <f t="shared" si="27"/>
        <v>0</v>
      </c>
      <c r="O41" s="97">
        <f t="shared" si="25"/>
        <v>120.41875</v>
      </c>
      <c r="P41" s="97">
        <f t="shared" si="26"/>
        <v>183.78915249899342</v>
      </c>
      <c r="Q41" s="55"/>
    </row>
    <row r="42" spans="1:17" ht="26.25" x14ac:dyDescent="0.25">
      <c r="A42" s="3">
        <v>9</v>
      </c>
      <c r="B42" s="74" t="s">
        <v>191</v>
      </c>
      <c r="C42" s="61" t="s">
        <v>190</v>
      </c>
      <c r="D42" s="22" t="s">
        <v>238</v>
      </c>
      <c r="E42" s="97">
        <v>78.58</v>
      </c>
      <c r="F42" s="97">
        <f t="shared" si="20"/>
        <v>19.645</v>
      </c>
      <c r="G42" s="98">
        <f t="shared" si="21"/>
        <v>44.571752694271126</v>
      </c>
      <c r="H42" s="100">
        <v>64.5</v>
      </c>
      <c r="I42" s="98">
        <f t="shared" si="22"/>
        <v>169.91570073761855</v>
      </c>
      <c r="J42" s="98">
        <f t="shared" si="23"/>
        <v>214.48745343188966</v>
      </c>
      <c r="K42" s="97">
        <v>191.4</v>
      </c>
      <c r="L42" s="98">
        <f t="shared" si="24"/>
        <v>169.33058094957238</v>
      </c>
      <c r="M42" s="100">
        <v>0</v>
      </c>
      <c r="N42" s="97">
        <f t="shared" si="27"/>
        <v>0</v>
      </c>
      <c r="O42" s="97">
        <f t="shared" si="25"/>
        <v>275.54500000000002</v>
      </c>
      <c r="P42" s="97">
        <f t="shared" si="26"/>
        <v>383.81803438146204</v>
      </c>
      <c r="Q42" s="55"/>
    </row>
    <row r="43" spans="1:17" ht="26.25" x14ac:dyDescent="0.25">
      <c r="A43" s="3">
        <v>10</v>
      </c>
      <c r="B43" s="74" t="s">
        <v>193</v>
      </c>
      <c r="C43" s="61" t="s">
        <v>192</v>
      </c>
      <c r="D43" s="22" t="s">
        <v>238</v>
      </c>
      <c r="E43" s="97">
        <v>220.375</v>
      </c>
      <c r="F43" s="97">
        <f t="shared" si="20"/>
        <v>55.09375</v>
      </c>
      <c r="G43" s="97">
        <v>125</v>
      </c>
      <c r="H43" s="100">
        <v>30</v>
      </c>
      <c r="I43" s="98">
        <f t="shared" si="22"/>
        <v>79.030558482613287</v>
      </c>
      <c r="J43" s="98">
        <f t="shared" si="23"/>
        <v>204.03055848261329</v>
      </c>
      <c r="K43" s="97">
        <v>90.45</v>
      </c>
      <c r="L43" s="98">
        <f t="shared" si="24"/>
        <v>80.020642878207013</v>
      </c>
      <c r="M43" s="100">
        <v>50</v>
      </c>
      <c r="N43" s="97">
        <f t="shared" si="27"/>
        <v>50</v>
      </c>
      <c r="O43" s="97">
        <f t="shared" si="25"/>
        <v>225.54374999999999</v>
      </c>
      <c r="P43" s="97">
        <f t="shared" si="26"/>
        <v>334.0512013608203</v>
      </c>
      <c r="Q43" s="55"/>
    </row>
    <row r="44" spans="1:17" ht="26.25" x14ac:dyDescent="0.25">
      <c r="A44" s="3">
        <v>11</v>
      </c>
      <c r="B44" s="71" t="s">
        <v>147</v>
      </c>
      <c r="C44" s="61" t="s">
        <v>146</v>
      </c>
      <c r="D44" s="22" t="s">
        <v>238</v>
      </c>
      <c r="E44" s="98">
        <v>10</v>
      </c>
      <c r="F44" s="97">
        <f t="shared" si="20"/>
        <v>2.5</v>
      </c>
      <c r="G44" s="98">
        <f t="shared" si="21"/>
        <v>5.6721497447532609</v>
      </c>
      <c r="H44" s="98">
        <v>0</v>
      </c>
      <c r="I44" s="98">
        <f t="shared" si="22"/>
        <v>0</v>
      </c>
      <c r="J44" s="98">
        <f t="shared" si="23"/>
        <v>5.6721497447532609</v>
      </c>
      <c r="K44" s="98">
        <v>34.799999999999997</v>
      </c>
      <c r="L44" s="98">
        <f t="shared" si="24"/>
        <v>30.787378354467705</v>
      </c>
      <c r="M44" s="98">
        <v>0</v>
      </c>
      <c r="N44" s="97">
        <f t="shared" si="27"/>
        <v>0</v>
      </c>
      <c r="O44" s="97">
        <f t="shared" si="25"/>
        <v>37.299999999999997</v>
      </c>
      <c r="P44" s="97">
        <f t="shared" si="26"/>
        <v>36.459528099220968</v>
      </c>
      <c r="Q44" s="55"/>
    </row>
    <row r="45" spans="1:17" ht="26.25" x14ac:dyDescent="0.25">
      <c r="A45" s="3">
        <v>12</v>
      </c>
      <c r="B45" s="74" t="s">
        <v>183</v>
      </c>
      <c r="C45" s="61" t="s">
        <v>182</v>
      </c>
      <c r="D45" s="22" t="s">
        <v>238</v>
      </c>
      <c r="E45" s="97">
        <v>152.5</v>
      </c>
      <c r="F45" s="97">
        <f t="shared" si="20"/>
        <v>38.125</v>
      </c>
      <c r="G45" s="98">
        <f t="shared" si="21"/>
        <v>86.500283607487233</v>
      </c>
      <c r="H45" s="97">
        <v>66</v>
      </c>
      <c r="I45" s="98">
        <f t="shared" si="22"/>
        <v>173.86722866174921</v>
      </c>
      <c r="J45" s="98">
        <f t="shared" si="23"/>
        <v>260.36751226923644</v>
      </c>
      <c r="K45" s="97">
        <v>339.1</v>
      </c>
      <c r="L45" s="97">
        <v>300</v>
      </c>
      <c r="M45" s="97">
        <v>50</v>
      </c>
      <c r="N45" s="97">
        <f t="shared" si="27"/>
        <v>50</v>
      </c>
      <c r="O45" s="97">
        <f t="shared" si="25"/>
        <v>493.22500000000002</v>
      </c>
      <c r="P45" s="97">
        <f t="shared" si="26"/>
        <v>610.36751226923639</v>
      </c>
      <c r="Q45" s="132"/>
    </row>
  </sheetData>
  <sheetProtection algorithmName="SHA-512" hashValue="EFZgXfAPKiej8Q9Cd0zkiKN+TeAzh04X+nZVqdlGfEpm55ksITY/0Oc8zIqhI5jpspNTpwfccAVQDWcFHlhRWw==" saltValue="ZswcF7b/NBScDzJB3mS55Q==" spinCount="100000" sheet="1" objects="1" scenarios="1"/>
  <mergeCells count="16">
    <mergeCell ref="M32:N32"/>
    <mergeCell ref="A33:D33"/>
    <mergeCell ref="E32:I32"/>
    <mergeCell ref="K32:L32"/>
    <mergeCell ref="A1:O1"/>
    <mergeCell ref="E2:I2"/>
    <mergeCell ref="K2:L2"/>
    <mergeCell ref="M2:N2"/>
    <mergeCell ref="A29:O29"/>
    <mergeCell ref="A3:D3"/>
    <mergeCell ref="E11:I11"/>
    <mergeCell ref="K11:L11"/>
    <mergeCell ref="M11:N11"/>
    <mergeCell ref="A10:O10"/>
    <mergeCell ref="A12:D12"/>
    <mergeCell ref="A8:P8"/>
  </mergeCells>
  <phoneticPr fontId="11" type="noConversion"/>
  <pageMargins left="0.7" right="0.7" top="0.75" bottom="0.75" header="0.51180555555555496" footer="0.51180555555555496"/>
  <pageSetup paperSize="9" scale="56" firstPageNumber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3"/>
  <sheetViews>
    <sheetView workbookViewId="0">
      <selection activeCell="Q8" sqref="Q8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22.7109375" style="11" customWidth="1"/>
    <col min="4" max="4" width="18.570312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10.42578125" style="27" bestFit="1" customWidth="1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23" style="11" customWidth="1"/>
  </cols>
  <sheetData>
    <row r="1" spans="1:17" ht="15.75" x14ac:dyDescent="0.25">
      <c r="A1" s="173" t="s">
        <v>278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9"/>
    </row>
    <row r="2" spans="1:17" ht="42.75" customHeight="1" x14ac:dyDescent="0.25">
      <c r="A2" s="70"/>
      <c r="B2" s="162"/>
      <c r="C2" s="162"/>
      <c r="D2" s="163"/>
      <c r="E2" s="163"/>
      <c r="F2" s="163"/>
      <c r="G2" s="163"/>
      <c r="H2" s="163"/>
      <c r="I2" s="164"/>
      <c r="J2" s="164"/>
      <c r="K2" s="163"/>
      <c r="L2" s="164"/>
      <c r="M2" s="163"/>
      <c r="N2" s="164"/>
      <c r="O2" s="163"/>
    </row>
    <row r="3" spans="1:17" ht="25.5" x14ac:dyDescent="0.25">
      <c r="A3" s="2" t="s">
        <v>51</v>
      </c>
      <c r="B3" s="9" t="s">
        <v>52</v>
      </c>
      <c r="C3" s="51" t="s">
        <v>70</v>
      </c>
      <c r="D3" s="9" t="s">
        <v>53</v>
      </c>
      <c r="E3" s="185" t="s">
        <v>54</v>
      </c>
      <c r="F3" s="185"/>
      <c r="G3" s="185"/>
      <c r="H3" s="185"/>
      <c r="I3" s="185"/>
      <c r="J3" s="10"/>
      <c r="K3" s="185" t="s">
        <v>55</v>
      </c>
      <c r="L3" s="185"/>
      <c r="M3" s="185" t="s">
        <v>56</v>
      </c>
      <c r="N3" s="185"/>
      <c r="O3" s="10"/>
      <c r="P3" s="49"/>
    </row>
    <row r="4" spans="1:17" ht="64.5" x14ac:dyDescent="0.25">
      <c r="A4" s="197" t="s">
        <v>26</v>
      </c>
      <c r="B4" s="197"/>
      <c r="C4" s="197"/>
      <c r="D4" s="197"/>
      <c r="E4" s="16" t="s">
        <v>58</v>
      </c>
      <c r="F4" s="16" t="s">
        <v>59</v>
      </c>
      <c r="G4" s="16" t="s">
        <v>60</v>
      </c>
      <c r="H4" s="16" t="s">
        <v>61</v>
      </c>
      <c r="I4" s="17" t="s">
        <v>62</v>
      </c>
      <c r="J4" s="18" t="s">
        <v>63</v>
      </c>
      <c r="K4" s="16" t="s">
        <v>58</v>
      </c>
      <c r="L4" s="19" t="s">
        <v>64</v>
      </c>
      <c r="M4" s="16" t="s">
        <v>65</v>
      </c>
      <c r="N4" s="16" t="s">
        <v>68</v>
      </c>
      <c r="O4" s="14" t="s">
        <v>57</v>
      </c>
      <c r="P4" s="15" t="s">
        <v>66</v>
      </c>
    </row>
    <row r="5" spans="1:17" ht="30" customHeight="1" x14ac:dyDescent="0.25">
      <c r="A5" s="4">
        <v>1</v>
      </c>
      <c r="B5" s="92" t="s">
        <v>103</v>
      </c>
      <c r="C5" s="89" t="s">
        <v>102</v>
      </c>
      <c r="D5" s="89" t="s">
        <v>237</v>
      </c>
      <c r="E5" s="97">
        <v>0</v>
      </c>
      <c r="F5" s="97">
        <f>E5/4</f>
        <v>0</v>
      </c>
      <c r="G5" s="100">
        <f>F5/F14*G14</f>
        <v>0</v>
      </c>
      <c r="H5" s="100">
        <v>64.8</v>
      </c>
      <c r="I5" s="97">
        <f>H5/$H$6*$I$6</f>
        <v>190.58823529411762</v>
      </c>
      <c r="J5" s="100">
        <f>G5+I5</f>
        <v>190.58823529411762</v>
      </c>
      <c r="K5" s="97">
        <v>26.9</v>
      </c>
      <c r="L5" s="100">
        <f>K5/$K$6*$L$6</f>
        <v>77.670837343599615</v>
      </c>
      <c r="M5" s="97">
        <v>20</v>
      </c>
      <c r="N5" s="97">
        <f>M5/$M$18*$N$18</f>
        <v>50</v>
      </c>
      <c r="O5" s="97">
        <f>F5+H5+K5+M5</f>
        <v>111.69999999999999</v>
      </c>
      <c r="P5" s="100">
        <f>J5+L5+N5</f>
        <v>318.25907263771722</v>
      </c>
      <c r="Q5" s="55"/>
    </row>
    <row r="6" spans="1:17" ht="30" customHeight="1" x14ac:dyDescent="0.25">
      <c r="A6" s="8">
        <v>2</v>
      </c>
      <c r="B6" s="93" t="s">
        <v>97</v>
      </c>
      <c r="C6" s="89" t="s">
        <v>96</v>
      </c>
      <c r="D6" s="89" t="s">
        <v>237</v>
      </c>
      <c r="E6" s="97">
        <v>40.704999999999998</v>
      </c>
      <c r="F6" s="97">
        <f t="shared" ref="F6:F8" si="0">E6/4</f>
        <v>10.17625</v>
      </c>
      <c r="G6" s="97">
        <f>F6/$F$14*$G$14</f>
        <v>21.984164704357408</v>
      </c>
      <c r="H6" s="97">
        <v>127.5</v>
      </c>
      <c r="I6" s="97">
        <v>375</v>
      </c>
      <c r="J6" s="100">
        <f t="shared" ref="J6:J25" si="1">G6+I6</f>
        <v>396.9841647043574</v>
      </c>
      <c r="K6" s="97">
        <v>103.9</v>
      </c>
      <c r="L6" s="97">
        <v>300</v>
      </c>
      <c r="M6" s="100">
        <v>50</v>
      </c>
      <c r="N6" s="97">
        <f t="shared" ref="N6:N17" si="2">M6/$M$18*$N$18</f>
        <v>125</v>
      </c>
      <c r="O6" s="97">
        <f t="shared" ref="O6:O25" si="3">F6+H6+K6+M6</f>
        <v>291.57625000000002</v>
      </c>
      <c r="P6" s="100">
        <f t="shared" ref="P6:P25" si="4">J6+L6+N6</f>
        <v>821.98416470435745</v>
      </c>
      <c r="Q6" s="55"/>
    </row>
    <row r="7" spans="1:17" ht="30" customHeight="1" x14ac:dyDescent="0.25">
      <c r="A7" s="8">
        <v>3</v>
      </c>
      <c r="B7" s="94" t="s">
        <v>133</v>
      </c>
      <c r="C7" s="90" t="s">
        <v>132</v>
      </c>
      <c r="D7" s="90" t="s">
        <v>237</v>
      </c>
      <c r="E7" s="97">
        <v>38.125</v>
      </c>
      <c r="F7" s="97">
        <f t="shared" si="0"/>
        <v>9.53125</v>
      </c>
      <c r="G7" s="97">
        <f t="shared" ref="G7:G13" si="5">F7/$F$14*$G$14</f>
        <v>20.590745101427984</v>
      </c>
      <c r="H7" s="97">
        <v>0</v>
      </c>
      <c r="I7" s="97">
        <v>0</v>
      </c>
      <c r="J7" s="100">
        <f t="shared" si="1"/>
        <v>20.590745101427984</v>
      </c>
      <c r="K7" s="97">
        <v>87.5</v>
      </c>
      <c r="L7" s="100">
        <f t="shared" ref="L7:L25" si="6">K7/$K$6*$L$6</f>
        <v>252.64677574590951</v>
      </c>
      <c r="M7" s="97">
        <v>40</v>
      </c>
      <c r="N7" s="97">
        <f t="shared" si="2"/>
        <v>100</v>
      </c>
      <c r="O7" s="97">
        <f t="shared" si="3"/>
        <v>137.03125</v>
      </c>
      <c r="P7" s="100">
        <f t="shared" si="4"/>
        <v>373.23752084733746</v>
      </c>
      <c r="Q7" s="130"/>
    </row>
    <row r="8" spans="1:17" ht="30" customHeight="1" x14ac:dyDescent="0.25">
      <c r="A8" s="8">
        <v>4</v>
      </c>
      <c r="B8" s="95" t="s">
        <v>48</v>
      </c>
      <c r="C8" s="91" t="s">
        <v>47</v>
      </c>
      <c r="D8" s="91" t="s">
        <v>237</v>
      </c>
      <c r="E8" s="97">
        <v>0</v>
      </c>
      <c r="F8" s="97">
        <f t="shared" si="0"/>
        <v>0</v>
      </c>
      <c r="G8" s="97">
        <f t="shared" si="5"/>
        <v>0</v>
      </c>
      <c r="H8" s="97">
        <v>64.95</v>
      </c>
      <c r="I8" s="97">
        <f>H8/$H$6*$I$6</f>
        <v>191.02941176470588</v>
      </c>
      <c r="J8" s="100">
        <f t="shared" si="1"/>
        <v>191.02941176470588</v>
      </c>
      <c r="K8" s="97">
        <v>29.5</v>
      </c>
      <c r="L8" s="100">
        <f t="shared" si="6"/>
        <v>85.178055822906629</v>
      </c>
      <c r="M8" s="97">
        <v>0</v>
      </c>
      <c r="N8" s="97">
        <f t="shared" si="2"/>
        <v>0</v>
      </c>
      <c r="O8" s="97">
        <f t="shared" si="3"/>
        <v>94.45</v>
      </c>
      <c r="P8" s="100">
        <f t="shared" si="4"/>
        <v>276.20746758761254</v>
      </c>
      <c r="Q8" s="130"/>
    </row>
    <row r="9" spans="1:17" ht="30" customHeight="1" x14ac:dyDescent="0.25">
      <c r="A9" s="8">
        <v>5</v>
      </c>
      <c r="B9" s="94" t="s">
        <v>205</v>
      </c>
      <c r="C9" s="90" t="s">
        <v>206</v>
      </c>
      <c r="D9" s="90" t="s">
        <v>237</v>
      </c>
      <c r="E9" s="97">
        <v>45</v>
      </c>
      <c r="F9" s="97">
        <f>E9/4</f>
        <v>11.25</v>
      </c>
      <c r="G9" s="97">
        <f t="shared" si="5"/>
        <v>24.303830283652704</v>
      </c>
      <c r="H9" s="97">
        <v>0</v>
      </c>
      <c r="I9" s="97">
        <v>0</v>
      </c>
      <c r="J9" s="100">
        <f t="shared" si="1"/>
        <v>24.303830283652704</v>
      </c>
      <c r="K9" s="100">
        <v>0</v>
      </c>
      <c r="L9" s="100">
        <f t="shared" si="6"/>
        <v>0</v>
      </c>
      <c r="M9" s="97">
        <v>0</v>
      </c>
      <c r="N9" s="97">
        <f t="shared" si="2"/>
        <v>0</v>
      </c>
      <c r="O9" s="97">
        <f t="shared" si="3"/>
        <v>11.25</v>
      </c>
      <c r="P9" s="100">
        <f t="shared" si="4"/>
        <v>24.303830283652704</v>
      </c>
      <c r="Q9" s="130"/>
    </row>
    <row r="10" spans="1:17" ht="30" customHeight="1" x14ac:dyDescent="0.25">
      <c r="A10" s="8">
        <v>6</v>
      </c>
      <c r="B10" s="94" t="s">
        <v>244</v>
      </c>
      <c r="C10" s="90" t="s">
        <v>245</v>
      </c>
      <c r="D10" s="90" t="s">
        <v>237</v>
      </c>
      <c r="E10" s="97">
        <v>27.16</v>
      </c>
      <c r="F10" s="97">
        <f t="shared" ref="F10:F25" si="7">E10/4</f>
        <v>6.79</v>
      </c>
      <c r="G10" s="97">
        <f t="shared" si="5"/>
        <v>14.668711788977943</v>
      </c>
      <c r="H10" s="97">
        <v>0</v>
      </c>
      <c r="I10" s="97">
        <v>0</v>
      </c>
      <c r="J10" s="100">
        <f t="shared" si="1"/>
        <v>14.668711788977943</v>
      </c>
      <c r="K10" s="97">
        <v>58.9</v>
      </c>
      <c r="L10" s="100">
        <f t="shared" si="6"/>
        <v>170.06737247353223</v>
      </c>
      <c r="M10" s="100">
        <v>0</v>
      </c>
      <c r="N10" s="97">
        <f t="shared" si="2"/>
        <v>0</v>
      </c>
      <c r="O10" s="97">
        <f t="shared" si="3"/>
        <v>65.69</v>
      </c>
      <c r="P10" s="100">
        <f t="shared" si="4"/>
        <v>184.73608426251016</v>
      </c>
      <c r="Q10" s="130"/>
    </row>
    <row r="11" spans="1:17" ht="30" customHeight="1" x14ac:dyDescent="0.25">
      <c r="A11" s="8">
        <v>7</v>
      </c>
      <c r="B11" s="94" t="s">
        <v>225</v>
      </c>
      <c r="C11" s="90" t="s">
        <v>226</v>
      </c>
      <c r="D11" s="90" t="s">
        <v>237</v>
      </c>
      <c r="E11" s="97">
        <v>129.05500000000001</v>
      </c>
      <c r="F11" s="97">
        <f t="shared" si="7"/>
        <v>32.263750000000002</v>
      </c>
      <c r="G11" s="97">
        <f t="shared" si="5"/>
        <v>69.700684827928896</v>
      </c>
      <c r="H11" s="100">
        <v>0</v>
      </c>
      <c r="I11" s="97">
        <v>0</v>
      </c>
      <c r="J11" s="100">
        <f t="shared" si="1"/>
        <v>69.700684827928896</v>
      </c>
      <c r="K11" s="97">
        <v>10.95</v>
      </c>
      <c r="L11" s="100">
        <f t="shared" si="6"/>
        <v>31.616939364773817</v>
      </c>
      <c r="M11" s="97">
        <v>60</v>
      </c>
      <c r="N11" s="97">
        <f t="shared" si="2"/>
        <v>150</v>
      </c>
      <c r="O11" s="97">
        <f t="shared" si="3"/>
        <v>103.21375</v>
      </c>
      <c r="P11" s="100">
        <f t="shared" si="4"/>
        <v>251.31762419270271</v>
      </c>
      <c r="Q11" s="130"/>
    </row>
    <row r="12" spans="1:17" ht="30" customHeight="1" x14ac:dyDescent="0.25">
      <c r="A12" s="8">
        <v>8</v>
      </c>
      <c r="B12" s="94" t="s">
        <v>231</v>
      </c>
      <c r="C12" s="90" t="s">
        <v>232</v>
      </c>
      <c r="D12" s="90" t="s">
        <v>237</v>
      </c>
      <c r="E12" s="97">
        <v>42.67</v>
      </c>
      <c r="F12" s="97">
        <f t="shared" si="7"/>
        <v>10.6675</v>
      </c>
      <c r="G12" s="97">
        <f t="shared" si="5"/>
        <v>23.045431960076908</v>
      </c>
      <c r="H12" s="100">
        <v>16.2</v>
      </c>
      <c r="I12" s="97">
        <f>H12/$H$6*$I$6</f>
        <v>47.647058823529406</v>
      </c>
      <c r="J12" s="100">
        <f t="shared" si="1"/>
        <v>70.692490783606317</v>
      </c>
      <c r="K12" s="97">
        <v>1.3</v>
      </c>
      <c r="L12" s="100">
        <f t="shared" si="6"/>
        <v>3.7536092396535126</v>
      </c>
      <c r="M12" s="97">
        <v>40</v>
      </c>
      <c r="N12" s="97">
        <f t="shared" si="2"/>
        <v>100</v>
      </c>
      <c r="O12" s="97">
        <f t="shared" si="3"/>
        <v>68.167500000000004</v>
      </c>
      <c r="P12" s="100">
        <f t="shared" si="4"/>
        <v>174.44610002325982</v>
      </c>
      <c r="Q12" s="130"/>
    </row>
    <row r="13" spans="1:17" ht="30" customHeight="1" x14ac:dyDescent="0.25">
      <c r="A13" s="8">
        <v>9</v>
      </c>
      <c r="B13" s="94" t="s">
        <v>235</v>
      </c>
      <c r="C13" s="90" t="s">
        <v>236</v>
      </c>
      <c r="D13" s="90" t="s">
        <v>237</v>
      </c>
      <c r="E13" s="97">
        <v>78.099999999999994</v>
      </c>
      <c r="F13" s="97">
        <f t="shared" si="7"/>
        <v>19.524999999999999</v>
      </c>
      <c r="G13" s="97">
        <f t="shared" si="5"/>
        <v>42.180647670072801</v>
      </c>
      <c r="H13" s="100">
        <v>0</v>
      </c>
      <c r="I13" s="97">
        <f t="shared" ref="I13:I25" si="8">H13/$H$6*$I$6</f>
        <v>0</v>
      </c>
      <c r="J13" s="100">
        <f t="shared" si="1"/>
        <v>42.180647670072801</v>
      </c>
      <c r="K13" s="97">
        <v>102.95</v>
      </c>
      <c r="L13" s="100">
        <f t="shared" si="6"/>
        <v>297.25697786333012</v>
      </c>
      <c r="M13" s="97">
        <v>40</v>
      </c>
      <c r="N13" s="97">
        <f t="shared" si="2"/>
        <v>100</v>
      </c>
      <c r="O13" s="97">
        <f t="shared" si="3"/>
        <v>162.47499999999999</v>
      </c>
      <c r="P13" s="100">
        <f t="shared" si="4"/>
        <v>439.43762553340292</v>
      </c>
      <c r="Q13" s="130"/>
    </row>
    <row r="14" spans="1:17" ht="30" customHeight="1" x14ac:dyDescent="0.25">
      <c r="A14" s="8">
        <v>10</v>
      </c>
      <c r="B14" s="96" t="s">
        <v>179</v>
      </c>
      <c r="C14" s="90" t="s">
        <v>178</v>
      </c>
      <c r="D14" s="90" t="s">
        <v>237</v>
      </c>
      <c r="E14" s="97">
        <v>231.44499999999999</v>
      </c>
      <c r="F14" s="97">
        <f t="shared" si="7"/>
        <v>57.861249999999998</v>
      </c>
      <c r="G14" s="100">
        <v>125</v>
      </c>
      <c r="H14" s="100">
        <v>0</v>
      </c>
      <c r="I14" s="97">
        <f t="shared" si="8"/>
        <v>0</v>
      </c>
      <c r="J14" s="100">
        <f t="shared" si="1"/>
        <v>125</v>
      </c>
      <c r="K14" s="97">
        <v>1.4</v>
      </c>
      <c r="L14" s="100">
        <f t="shared" si="6"/>
        <v>4.0423484119345519</v>
      </c>
      <c r="M14" s="97">
        <v>0</v>
      </c>
      <c r="N14" s="97">
        <f t="shared" si="2"/>
        <v>0</v>
      </c>
      <c r="O14" s="97">
        <f t="shared" si="3"/>
        <v>59.261249999999997</v>
      </c>
      <c r="P14" s="100">
        <f t="shared" si="4"/>
        <v>129.04234841193454</v>
      </c>
      <c r="Q14" s="55"/>
    </row>
    <row r="15" spans="1:17" ht="30" customHeight="1" x14ac:dyDescent="0.25">
      <c r="A15" s="8">
        <v>11</v>
      </c>
      <c r="B15" s="94" t="s">
        <v>201</v>
      </c>
      <c r="C15" s="90" t="s">
        <v>202</v>
      </c>
      <c r="D15" s="90" t="s">
        <v>237</v>
      </c>
      <c r="E15" s="97">
        <v>61.805</v>
      </c>
      <c r="F15" s="97">
        <f t="shared" si="7"/>
        <v>15.45125</v>
      </c>
      <c r="G15" s="97">
        <f t="shared" ref="G15:G25" si="9">F15/$F$14*$G$14</f>
        <v>33.379960681803453</v>
      </c>
      <c r="H15" s="97">
        <v>0</v>
      </c>
      <c r="I15" s="97">
        <f t="shared" si="8"/>
        <v>0</v>
      </c>
      <c r="J15" s="100">
        <f t="shared" si="1"/>
        <v>33.379960681803453</v>
      </c>
      <c r="K15" s="97">
        <v>0</v>
      </c>
      <c r="L15" s="100">
        <f t="shared" si="6"/>
        <v>0</v>
      </c>
      <c r="M15" s="97">
        <v>30</v>
      </c>
      <c r="N15" s="97">
        <f t="shared" si="2"/>
        <v>75</v>
      </c>
      <c r="O15" s="97">
        <f t="shared" si="3"/>
        <v>45.451250000000002</v>
      </c>
      <c r="P15" s="100">
        <f t="shared" si="4"/>
        <v>108.37996068180345</v>
      </c>
      <c r="Q15" s="130"/>
    </row>
    <row r="16" spans="1:17" ht="30" customHeight="1" x14ac:dyDescent="0.25">
      <c r="A16" s="8">
        <v>12</v>
      </c>
      <c r="B16" s="96" t="s">
        <v>159</v>
      </c>
      <c r="C16" s="90" t="s">
        <v>158</v>
      </c>
      <c r="D16" s="90" t="s">
        <v>237</v>
      </c>
      <c r="E16" s="97">
        <v>163.44999999999999</v>
      </c>
      <c r="F16" s="97">
        <f t="shared" si="7"/>
        <v>40.862499999999997</v>
      </c>
      <c r="G16" s="97">
        <f t="shared" si="9"/>
        <v>88.276912441400768</v>
      </c>
      <c r="H16" s="100">
        <v>100.95</v>
      </c>
      <c r="I16" s="97">
        <f t="shared" si="8"/>
        <v>296.91176470588232</v>
      </c>
      <c r="J16" s="100">
        <f t="shared" si="1"/>
        <v>385.1886771472831</v>
      </c>
      <c r="K16" s="97">
        <v>34.049999999999997</v>
      </c>
      <c r="L16" s="100">
        <f t="shared" si="6"/>
        <v>98.315688161693927</v>
      </c>
      <c r="M16" s="97">
        <v>30</v>
      </c>
      <c r="N16" s="97">
        <f t="shared" si="2"/>
        <v>75</v>
      </c>
      <c r="O16" s="97">
        <f t="shared" si="3"/>
        <v>205.86250000000001</v>
      </c>
      <c r="P16" s="100">
        <f t="shared" si="4"/>
        <v>558.50436530897696</v>
      </c>
      <c r="Q16" s="55"/>
    </row>
    <row r="17" spans="1:17" ht="30" customHeight="1" x14ac:dyDescent="0.25">
      <c r="A17" s="8">
        <v>13</v>
      </c>
      <c r="B17" s="94" t="s">
        <v>203</v>
      </c>
      <c r="C17" s="90" t="s">
        <v>204</v>
      </c>
      <c r="D17" s="90" t="s">
        <v>237</v>
      </c>
      <c r="E17" s="97">
        <v>50.725000000000001</v>
      </c>
      <c r="F17" s="97">
        <f t="shared" si="7"/>
        <v>12.68125</v>
      </c>
      <c r="G17" s="97">
        <f t="shared" si="9"/>
        <v>27.395817580850746</v>
      </c>
      <c r="H17" s="97">
        <v>0</v>
      </c>
      <c r="I17" s="97">
        <f t="shared" si="8"/>
        <v>0</v>
      </c>
      <c r="J17" s="100">
        <f t="shared" si="1"/>
        <v>27.395817580850746</v>
      </c>
      <c r="K17" s="100">
        <v>1.4</v>
      </c>
      <c r="L17" s="100">
        <f t="shared" si="6"/>
        <v>4.0423484119345519</v>
      </c>
      <c r="M17" s="97">
        <v>30</v>
      </c>
      <c r="N17" s="97">
        <f t="shared" si="2"/>
        <v>75</v>
      </c>
      <c r="O17" s="97">
        <f t="shared" si="3"/>
        <v>44.081249999999997</v>
      </c>
      <c r="P17" s="100">
        <f t="shared" si="4"/>
        <v>106.4381659927853</v>
      </c>
      <c r="Q17" s="130"/>
    </row>
    <row r="18" spans="1:17" ht="30" customHeight="1" x14ac:dyDescent="0.25">
      <c r="A18" s="8">
        <v>14</v>
      </c>
      <c r="B18" s="94" t="s">
        <v>81</v>
      </c>
      <c r="C18" s="90" t="s">
        <v>80</v>
      </c>
      <c r="D18" s="90" t="s">
        <v>237</v>
      </c>
      <c r="E18" s="97">
        <v>94.825000000000003</v>
      </c>
      <c r="F18" s="97">
        <f t="shared" si="7"/>
        <v>23.706250000000001</v>
      </c>
      <c r="G18" s="97">
        <f t="shared" si="9"/>
        <v>51.213571258830392</v>
      </c>
      <c r="H18" s="100">
        <v>0</v>
      </c>
      <c r="I18" s="97">
        <f t="shared" si="8"/>
        <v>0</v>
      </c>
      <c r="J18" s="100">
        <f t="shared" si="1"/>
        <v>51.213571258830392</v>
      </c>
      <c r="K18" s="97">
        <v>82.15</v>
      </c>
      <c r="L18" s="100">
        <f t="shared" si="6"/>
        <v>237.19923002887393</v>
      </c>
      <c r="M18" s="97">
        <v>80</v>
      </c>
      <c r="N18" s="97">
        <v>200</v>
      </c>
      <c r="O18" s="97">
        <f t="shared" si="3"/>
        <v>185.85624999999999</v>
      </c>
      <c r="P18" s="100">
        <f t="shared" si="4"/>
        <v>488.41280128770433</v>
      </c>
      <c r="Q18" s="130"/>
    </row>
    <row r="19" spans="1:17" ht="30" customHeight="1" x14ac:dyDescent="0.25">
      <c r="A19" s="8">
        <v>15</v>
      </c>
      <c r="B19" s="96" t="s">
        <v>79</v>
      </c>
      <c r="C19" s="90" t="s">
        <v>78</v>
      </c>
      <c r="D19" s="90" t="s">
        <v>237</v>
      </c>
      <c r="E19" s="98">
        <v>21.55</v>
      </c>
      <c r="F19" s="97">
        <f t="shared" si="7"/>
        <v>5.3875000000000002</v>
      </c>
      <c r="G19" s="97">
        <f t="shared" si="9"/>
        <v>11.638834280282573</v>
      </c>
      <c r="H19" s="98">
        <v>32.1</v>
      </c>
      <c r="I19" s="97">
        <f t="shared" si="8"/>
        <v>94.411764705882348</v>
      </c>
      <c r="J19" s="100">
        <f t="shared" si="1"/>
        <v>106.05059898616491</v>
      </c>
      <c r="K19" s="98">
        <v>54.9</v>
      </c>
      <c r="L19" s="100">
        <f t="shared" si="6"/>
        <v>158.51780558229066</v>
      </c>
      <c r="M19" s="98">
        <v>0</v>
      </c>
      <c r="N19" s="97">
        <f t="shared" ref="N19:N25" si="10">M19/$M$18*$N$18</f>
        <v>0</v>
      </c>
      <c r="O19" s="97">
        <f t="shared" si="3"/>
        <v>92.387500000000003</v>
      </c>
      <c r="P19" s="100">
        <f t="shared" si="4"/>
        <v>264.56840456845555</v>
      </c>
      <c r="Q19" s="55"/>
    </row>
    <row r="20" spans="1:17" ht="30" customHeight="1" x14ac:dyDescent="0.25">
      <c r="A20" s="8">
        <v>16</v>
      </c>
      <c r="B20" s="96" t="s">
        <v>135</v>
      </c>
      <c r="C20" s="90" t="s">
        <v>134</v>
      </c>
      <c r="D20" s="90" t="s">
        <v>237</v>
      </c>
      <c r="E20" s="97">
        <v>98.825000000000003</v>
      </c>
      <c r="F20" s="97">
        <f t="shared" si="7"/>
        <v>24.706250000000001</v>
      </c>
      <c r="G20" s="97">
        <f t="shared" si="9"/>
        <v>53.373911728488409</v>
      </c>
      <c r="H20" s="97">
        <v>0</v>
      </c>
      <c r="I20" s="97">
        <f t="shared" si="8"/>
        <v>0</v>
      </c>
      <c r="J20" s="100">
        <f t="shared" si="1"/>
        <v>53.373911728488409</v>
      </c>
      <c r="K20" s="97">
        <v>27.8</v>
      </c>
      <c r="L20" s="100">
        <f t="shared" si="6"/>
        <v>80.269489894128981</v>
      </c>
      <c r="M20" s="97">
        <v>30</v>
      </c>
      <c r="N20" s="97">
        <f t="shared" si="10"/>
        <v>75</v>
      </c>
      <c r="O20" s="97">
        <f t="shared" si="3"/>
        <v>82.506249999999994</v>
      </c>
      <c r="P20" s="100">
        <f t="shared" si="4"/>
        <v>208.64340162261738</v>
      </c>
      <c r="Q20" s="55"/>
    </row>
    <row r="21" spans="1:17" ht="30" customHeight="1" x14ac:dyDescent="0.25">
      <c r="A21" s="8">
        <v>17</v>
      </c>
      <c r="B21" s="94" t="s">
        <v>233</v>
      </c>
      <c r="C21" s="90" t="s">
        <v>234</v>
      </c>
      <c r="D21" s="90" t="s">
        <v>237</v>
      </c>
      <c r="E21" s="98">
        <v>200.85499999999999</v>
      </c>
      <c r="F21" s="97">
        <f t="shared" si="7"/>
        <v>50.213749999999997</v>
      </c>
      <c r="G21" s="97">
        <f t="shared" si="9"/>
        <v>108.4787962582903</v>
      </c>
      <c r="H21" s="98">
        <v>60</v>
      </c>
      <c r="I21" s="97">
        <f t="shared" si="8"/>
        <v>176.47058823529412</v>
      </c>
      <c r="J21" s="100">
        <f t="shared" si="1"/>
        <v>284.94938449358443</v>
      </c>
      <c r="K21" s="98">
        <v>58.8</v>
      </c>
      <c r="L21" s="100">
        <f t="shared" si="6"/>
        <v>169.77863330125118</v>
      </c>
      <c r="M21" s="98">
        <v>40</v>
      </c>
      <c r="N21" s="97">
        <f t="shared" si="10"/>
        <v>100</v>
      </c>
      <c r="O21" s="97">
        <f t="shared" si="3"/>
        <v>209.01375000000002</v>
      </c>
      <c r="P21" s="100">
        <f t="shared" si="4"/>
        <v>554.72801779483564</v>
      </c>
      <c r="Q21" s="130"/>
    </row>
    <row r="22" spans="1:17" ht="30" customHeight="1" x14ac:dyDescent="0.25">
      <c r="A22" s="8">
        <v>18</v>
      </c>
      <c r="B22" s="94" t="s">
        <v>29</v>
      </c>
      <c r="C22" s="90" t="s">
        <v>30</v>
      </c>
      <c r="D22" s="90" t="s">
        <v>237</v>
      </c>
      <c r="E22" s="105">
        <v>10</v>
      </c>
      <c r="F22" s="97">
        <f t="shared" si="7"/>
        <v>2.5</v>
      </c>
      <c r="G22" s="97">
        <f t="shared" si="9"/>
        <v>5.4008511741450453</v>
      </c>
      <c r="H22" s="105">
        <v>105</v>
      </c>
      <c r="I22" s="97">
        <f t="shared" si="8"/>
        <v>308.8235294117647</v>
      </c>
      <c r="J22" s="100">
        <f t="shared" si="1"/>
        <v>314.22438058590973</v>
      </c>
      <c r="K22" s="105">
        <v>64</v>
      </c>
      <c r="L22" s="100">
        <f t="shared" si="6"/>
        <v>184.79307025986523</v>
      </c>
      <c r="M22" s="107">
        <v>0</v>
      </c>
      <c r="N22" s="97">
        <f t="shared" si="10"/>
        <v>0</v>
      </c>
      <c r="O22" s="97">
        <f t="shared" si="3"/>
        <v>171.5</v>
      </c>
      <c r="P22" s="100">
        <f t="shared" si="4"/>
        <v>499.01745084577499</v>
      </c>
      <c r="Q22" s="133"/>
    </row>
    <row r="23" spans="1:17" ht="30" customHeight="1" x14ac:dyDescent="0.25">
      <c r="A23" s="8">
        <v>19</v>
      </c>
      <c r="B23" s="94" t="s">
        <v>131</v>
      </c>
      <c r="C23" s="90" t="s">
        <v>130</v>
      </c>
      <c r="D23" s="90" t="s">
        <v>237</v>
      </c>
      <c r="E23" s="98">
        <v>74.405000000000001</v>
      </c>
      <c r="F23" s="97">
        <f t="shared" si="7"/>
        <v>18.60125</v>
      </c>
      <c r="G23" s="97">
        <f t="shared" si="9"/>
        <v>40.185033161226208</v>
      </c>
      <c r="H23" s="101">
        <v>0</v>
      </c>
      <c r="I23" s="97">
        <f t="shared" si="8"/>
        <v>0</v>
      </c>
      <c r="J23" s="100">
        <f t="shared" si="1"/>
        <v>40.185033161226208</v>
      </c>
      <c r="K23" s="101">
        <v>0</v>
      </c>
      <c r="L23" s="100">
        <f t="shared" si="6"/>
        <v>0</v>
      </c>
      <c r="M23" s="101">
        <v>0</v>
      </c>
      <c r="N23" s="97">
        <f t="shared" si="10"/>
        <v>0</v>
      </c>
      <c r="O23" s="97">
        <f t="shared" si="3"/>
        <v>18.60125</v>
      </c>
      <c r="P23" s="100">
        <f t="shared" si="4"/>
        <v>40.185033161226208</v>
      </c>
      <c r="Q23" s="133"/>
    </row>
    <row r="24" spans="1:17" ht="30" customHeight="1" x14ac:dyDescent="0.25">
      <c r="A24" s="8">
        <v>20</v>
      </c>
      <c r="B24" s="94" t="s">
        <v>139</v>
      </c>
      <c r="C24" s="90" t="s">
        <v>138</v>
      </c>
      <c r="D24" s="90" t="s">
        <v>237</v>
      </c>
      <c r="E24" s="97">
        <v>10.363</v>
      </c>
      <c r="F24" s="97">
        <f t="shared" si="7"/>
        <v>2.5907499999999999</v>
      </c>
      <c r="G24" s="97">
        <f t="shared" si="9"/>
        <v>5.5969020717665101</v>
      </c>
      <c r="H24" s="97">
        <v>21.45</v>
      </c>
      <c r="I24" s="97">
        <f t="shared" si="8"/>
        <v>63.088235294117652</v>
      </c>
      <c r="J24" s="100">
        <f t="shared" si="1"/>
        <v>68.68513736588416</v>
      </c>
      <c r="K24" s="97">
        <v>5.25</v>
      </c>
      <c r="L24" s="100">
        <f t="shared" si="6"/>
        <v>15.158806544754571</v>
      </c>
      <c r="M24" s="97">
        <v>0</v>
      </c>
      <c r="N24" s="97">
        <f t="shared" si="10"/>
        <v>0</v>
      </c>
      <c r="O24" s="97">
        <f t="shared" si="3"/>
        <v>29.290749999999999</v>
      </c>
      <c r="P24" s="100">
        <f t="shared" si="4"/>
        <v>83.843943910638728</v>
      </c>
      <c r="Q24" s="133"/>
    </row>
    <row r="25" spans="1:17" ht="30" customHeight="1" x14ac:dyDescent="0.25">
      <c r="A25" s="8">
        <v>21</v>
      </c>
      <c r="B25" s="96" t="s">
        <v>161</v>
      </c>
      <c r="C25" s="90" t="s">
        <v>160</v>
      </c>
      <c r="D25" s="90" t="s">
        <v>237</v>
      </c>
      <c r="E25" s="97">
        <v>10</v>
      </c>
      <c r="F25" s="97">
        <f t="shared" si="7"/>
        <v>2.5</v>
      </c>
      <c r="G25" s="97">
        <f t="shared" si="9"/>
        <v>5.4008511741450453</v>
      </c>
      <c r="H25" s="100">
        <v>20.100000000000001</v>
      </c>
      <c r="I25" s="97">
        <f t="shared" si="8"/>
        <v>59.117647058823529</v>
      </c>
      <c r="J25" s="100">
        <f t="shared" si="1"/>
        <v>64.518498232968568</v>
      </c>
      <c r="K25" s="97">
        <v>0</v>
      </c>
      <c r="L25" s="100">
        <f t="shared" si="6"/>
        <v>0</v>
      </c>
      <c r="M25" s="97">
        <v>0</v>
      </c>
      <c r="N25" s="97">
        <f t="shared" si="10"/>
        <v>0</v>
      </c>
      <c r="O25" s="97">
        <f t="shared" si="3"/>
        <v>22.6</v>
      </c>
      <c r="P25" s="100">
        <f t="shared" si="4"/>
        <v>64.518498232968568</v>
      </c>
      <c r="Q25" s="132"/>
    </row>
    <row r="26" spans="1:17" x14ac:dyDescent="0.25">
      <c r="A26" s="6"/>
      <c r="B26" s="26"/>
      <c r="C26" s="26"/>
    </row>
    <row r="27" spans="1:17" x14ac:dyDescent="0.25">
      <c r="A27" s="6"/>
      <c r="B27" s="26"/>
      <c r="C27" s="26"/>
    </row>
    <row r="28" spans="1:17" ht="15.75" x14ac:dyDescent="0.25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</row>
    <row r="29" spans="1:17" x14ac:dyDescent="0.25">
      <c r="A29" s="7"/>
      <c r="B29" s="29"/>
      <c r="C29" s="29"/>
      <c r="D29" s="29"/>
    </row>
    <row r="30" spans="1:17" ht="21.75" customHeight="1" x14ac:dyDescent="0.25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4"/>
    </row>
    <row r="31" spans="1:17" x14ac:dyDescent="0.25">
      <c r="A31" s="121"/>
      <c r="B31" s="122"/>
      <c r="C31" s="122"/>
      <c r="D31" s="122"/>
      <c r="E31" s="122"/>
      <c r="F31" s="122"/>
      <c r="G31" s="122"/>
      <c r="H31" s="122"/>
      <c r="I31" s="123"/>
      <c r="J31" s="123"/>
      <c r="K31" s="122"/>
      <c r="L31" s="123"/>
      <c r="M31" s="122"/>
      <c r="N31" s="123"/>
      <c r="O31" s="122"/>
    </row>
    <row r="32" spans="1:17" ht="31.5" customHeight="1" x14ac:dyDescent="0.25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4"/>
    </row>
    <row r="33" spans="1:15" ht="55.5" customHeight="1" x14ac:dyDescent="0.25">
      <c r="A33" s="19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</row>
  </sheetData>
  <sheetProtection algorithmName="SHA-512" hashValue="ZBfyN5T3IRc90nKxcgwNvkZJIgP3c/lwwJ4YoGfSqWqci6jHploOh8w/qQitg+Sl9vxsqKlBf6bfOXdFD9fhAQ==" saltValue="KOMJJbYLoeygtHPADvRMrQ==" spinCount="100000" sheet="1" objects="1" scenarios="1"/>
  <mergeCells count="9">
    <mergeCell ref="A30:O30"/>
    <mergeCell ref="A32:O32"/>
    <mergeCell ref="A33:O33"/>
    <mergeCell ref="A4:D4"/>
    <mergeCell ref="A1:O1"/>
    <mergeCell ref="E3:I3"/>
    <mergeCell ref="K3:L3"/>
    <mergeCell ref="M3:N3"/>
    <mergeCell ref="A28:O2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35"/>
  <sheetViews>
    <sheetView workbookViewId="0">
      <selection activeCell="K39" sqref="K39"/>
    </sheetView>
  </sheetViews>
  <sheetFormatPr defaultRowHeight="15" x14ac:dyDescent="0.25"/>
  <cols>
    <col min="1" max="1" width="3.85546875" style="1" customWidth="1"/>
    <col min="2" max="2" width="12.28515625" style="11" customWidth="1"/>
    <col min="3" max="3" width="16" style="11" customWidth="1"/>
    <col min="4" max="4" width="21.28515625" style="11" customWidth="1"/>
    <col min="5" max="5" width="9.5703125" style="11" customWidth="1"/>
    <col min="6" max="8" width="9.28515625" style="11" customWidth="1"/>
    <col min="9" max="9" width="9.28515625" style="27" customWidth="1"/>
    <col min="10" max="10" width="9.140625" style="27"/>
    <col min="11" max="11" width="9.140625" style="11"/>
    <col min="12" max="12" width="9.140625" style="27"/>
    <col min="13" max="13" width="9.140625" style="11"/>
    <col min="14" max="14" width="11.28515625" style="27" customWidth="1"/>
    <col min="15" max="15" width="11.7109375" style="11" customWidth="1"/>
    <col min="16" max="16" width="12.42578125" style="11" customWidth="1"/>
    <col min="17" max="17" width="22.5703125" style="11" customWidth="1"/>
  </cols>
  <sheetData>
    <row r="1" spans="1:17" ht="15.75" x14ac:dyDescent="0.25">
      <c r="A1" s="173" t="s">
        <v>279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4"/>
    </row>
    <row r="2" spans="1:17" ht="38.25" x14ac:dyDescent="0.25">
      <c r="A2" s="2" t="s">
        <v>51</v>
      </c>
      <c r="B2" s="9" t="s">
        <v>52</v>
      </c>
      <c r="C2" s="39" t="s">
        <v>70</v>
      </c>
      <c r="D2" s="9" t="s">
        <v>53</v>
      </c>
      <c r="E2" s="175" t="s">
        <v>54</v>
      </c>
      <c r="F2" s="175"/>
      <c r="G2" s="175"/>
      <c r="H2" s="175"/>
      <c r="I2" s="175"/>
      <c r="J2" s="12"/>
      <c r="K2" s="175" t="s">
        <v>55</v>
      </c>
      <c r="L2" s="175"/>
      <c r="M2" s="175" t="s">
        <v>194</v>
      </c>
      <c r="N2" s="175"/>
      <c r="O2" s="12" t="s">
        <v>57</v>
      </c>
      <c r="P2" s="14" t="s">
        <v>66</v>
      </c>
      <c r="Q2" s="34"/>
    </row>
    <row r="3" spans="1:17" ht="64.5" x14ac:dyDescent="0.25">
      <c r="A3" s="197" t="s">
        <v>195</v>
      </c>
      <c r="B3" s="197"/>
      <c r="C3" s="197"/>
      <c r="D3" s="197"/>
      <c r="E3" s="16" t="s">
        <v>58</v>
      </c>
      <c r="F3" s="16" t="s">
        <v>59</v>
      </c>
      <c r="G3" s="16" t="s">
        <v>60</v>
      </c>
      <c r="H3" s="16" t="s">
        <v>61</v>
      </c>
      <c r="I3" s="17" t="s">
        <v>62</v>
      </c>
      <c r="J3" s="18" t="s">
        <v>63</v>
      </c>
      <c r="K3" s="16" t="s">
        <v>69</v>
      </c>
      <c r="L3" s="19" t="s">
        <v>64</v>
      </c>
      <c r="M3" s="16" t="s">
        <v>67</v>
      </c>
      <c r="N3" s="16" t="s">
        <v>68</v>
      </c>
      <c r="O3" s="20"/>
      <c r="P3" s="35"/>
    </row>
    <row r="4" spans="1:17" ht="30" customHeight="1" x14ac:dyDescent="0.25">
      <c r="A4" s="40">
        <v>1</v>
      </c>
      <c r="B4" s="43" t="s">
        <v>175</v>
      </c>
      <c r="C4" s="46" t="s">
        <v>174</v>
      </c>
      <c r="D4" s="22" t="s">
        <v>237</v>
      </c>
      <c r="E4" s="97">
        <v>89.034999999999997</v>
      </c>
      <c r="F4" s="97">
        <f>E4/4</f>
        <v>22.258749999999999</v>
      </c>
      <c r="G4" s="100">
        <f>F4/$F$7*$G$7</f>
        <v>49.469385487276362</v>
      </c>
      <c r="H4" s="97">
        <v>0</v>
      </c>
      <c r="I4" s="97">
        <v>0</v>
      </c>
      <c r="J4" s="97">
        <f>G4+I4</f>
        <v>49.469385487276362</v>
      </c>
      <c r="K4" s="97">
        <v>60.55</v>
      </c>
      <c r="L4" s="100">
        <f>K4/$K$6*$L$6</f>
        <v>272.74774774774778</v>
      </c>
      <c r="M4" s="97">
        <v>0</v>
      </c>
      <c r="N4" s="97">
        <v>0</v>
      </c>
      <c r="O4" s="97">
        <f>F4+H4+K4+M4</f>
        <v>82.808750000000003</v>
      </c>
      <c r="P4" s="97">
        <f>J4+L4+N4</f>
        <v>322.21713323502416</v>
      </c>
      <c r="Q4" s="130"/>
    </row>
    <row r="5" spans="1:17" ht="30" customHeight="1" x14ac:dyDescent="0.25">
      <c r="A5" s="41">
        <v>2</v>
      </c>
      <c r="B5" s="44" t="s">
        <v>139</v>
      </c>
      <c r="C5" s="47" t="s">
        <v>138</v>
      </c>
      <c r="D5" s="22" t="s">
        <v>237</v>
      </c>
      <c r="E5" s="97">
        <v>10.363</v>
      </c>
      <c r="F5" s="97">
        <f t="shared" ref="F5" si="0">E5/4</f>
        <v>2.5907499999999999</v>
      </c>
      <c r="G5" s="100">
        <f>F5/$F$7*$G$7</f>
        <v>5.757861984664963</v>
      </c>
      <c r="H5" s="100">
        <v>21.45</v>
      </c>
      <c r="I5" s="98">
        <f>H5/$H$6*$I$6</f>
        <v>105.56102362204724</v>
      </c>
      <c r="J5" s="97">
        <f t="shared" ref="J5:J7" si="1">G5+I5</f>
        <v>111.3188856067122</v>
      </c>
      <c r="K5" s="97">
        <v>5.25</v>
      </c>
      <c r="L5" s="100">
        <f>K5/$K$6*$L$6</f>
        <v>23.648648648648653</v>
      </c>
      <c r="M5" s="97">
        <v>0</v>
      </c>
      <c r="N5" s="97">
        <v>0</v>
      </c>
      <c r="O5" s="97">
        <f>F5+H5+K5+M5</f>
        <v>29.290749999999999</v>
      </c>
      <c r="P5" s="97">
        <f>J5+L5+N5</f>
        <v>134.96753425536085</v>
      </c>
      <c r="Q5" s="70"/>
    </row>
    <row r="6" spans="1:17" ht="30" customHeight="1" x14ac:dyDescent="0.25">
      <c r="A6" s="42">
        <v>3</v>
      </c>
      <c r="B6" s="45" t="s">
        <v>196</v>
      </c>
      <c r="C6" s="48" t="s">
        <v>197</v>
      </c>
      <c r="D6" s="22" t="s">
        <v>237</v>
      </c>
      <c r="E6" s="105">
        <v>127.15</v>
      </c>
      <c r="F6" s="97">
        <f t="shared" ref="F6:F7" si="2">E6/4</f>
        <v>31.787500000000001</v>
      </c>
      <c r="G6" s="100">
        <f>F6/$F$7*$G$7</f>
        <v>70.646738526502958</v>
      </c>
      <c r="H6" s="105">
        <v>76.2</v>
      </c>
      <c r="I6" s="105">
        <v>375</v>
      </c>
      <c r="J6" s="97">
        <f t="shared" si="1"/>
        <v>445.64673852650299</v>
      </c>
      <c r="K6" s="105">
        <v>66.599999999999994</v>
      </c>
      <c r="L6" s="105">
        <v>300</v>
      </c>
      <c r="M6" s="106">
        <v>200</v>
      </c>
      <c r="N6" s="106">
        <v>200</v>
      </c>
      <c r="O6" s="97">
        <f t="shared" ref="O6:O7" si="3">F6+H6+K6+M6</f>
        <v>374.58749999999998</v>
      </c>
      <c r="P6" s="97">
        <f t="shared" ref="P6:P7" si="4">J6+L6+N6</f>
        <v>945.64673852650299</v>
      </c>
      <c r="Q6" s="130"/>
    </row>
    <row r="7" spans="1:17" ht="30" customHeight="1" x14ac:dyDescent="0.25">
      <c r="A7" s="38">
        <v>4</v>
      </c>
      <c r="B7" s="22" t="s">
        <v>198</v>
      </c>
      <c r="C7" s="22" t="s">
        <v>199</v>
      </c>
      <c r="D7" s="22" t="s">
        <v>237</v>
      </c>
      <c r="E7" s="98">
        <v>224.97499999999999</v>
      </c>
      <c r="F7" s="97">
        <f t="shared" si="2"/>
        <v>56.243749999999999</v>
      </c>
      <c r="G7" s="98">
        <v>125</v>
      </c>
      <c r="H7" s="98">
        <v>7.5</v>
      </c>
      <c r="I7" s="98">
        <f>H7/$H$6*$I$6</f>
        <v>36.909448818897637</v>
      </c>
      <c r="J7" s="97">
        <f t="shared" si="1"/>
        <v>161.90944881889763</v>
      </c>
      <c r="K7" s="98">
        <v>25</v>
      </c>
      <c r="L7" s="100">
        <f>K7/$K$6*$L$6</f>
        <v>112.61261261261262</v>
      </c>
      <c r="M7" s="98">
        <v>60</v>
      </c>
      <c r="N7" s="98">
        <f>M7/$M$6*$N$6</f>
        <v>60</v>
      </c>
      <c r="O7" s="97">
        <f t="shared" si="3"/>
        <v>148.74375000000001</v>
      </c>
      <c r="P7" s="97">
        <f t="shared" si="4"/>
        <v>334.52206143151022</v>
      </c>
      <c r="Q7" s="55"/>
    </row>
    <row r="8" spans="1:17" ht="38.25" customHeight="1" x14ac:dyDescent="0.25">
      <c r="A8" s="174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9"/>
    </row>
    <row r="9" spans="1:17" x14ac:dyDescent="0.25">
      <c r="A9" s="7"/>
      <c r="B9" s="29"/>
      <c r="C9" s="29"/>
      <c r="D9" s="29"/>
    </row>
    <row r="10" spans="1:17" ht="15.75" x14ac:dyDescent="0.25">
      <c r="A10" s="204"/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0"/>
    </row>
    <row r="11" spans="1:17" ht="38.25" x14ac:dyDescent="0.25">
      <c r="A11" s="50" t="s">
        <v>71</v>
      </c>
      <c r="B11" s="14" t="s">
        <v>52</v>
      </c>
      <c r="C11" s="51" t="s">
        <v>70</v>
      </c>
      <c r="D11" s="9" t="s">
        <v>53</v>
      </c>
      <c r="E11" s="185" t="s">
        <v>54</v>
      </c>
      <c r="F11" s="185"/>
      <c r="G11" s="185"/>
      <c r="H11" s="185"/>
      <c r="I11" s="185"/>
      <c r="J11" s="14"/>
      <c r="K11" s="185" t="s">
        <v>55</v>
      </c>
      <c r="L11" s="185"/>
      <c r="M11" s="175" t="s">
        <v>194</v>
      </c>
      <c r="N11" s="175"/>
      <c r="O11" s="14"/>
      <c r="P11" s="28"/>
      <c r="Q11" s="34"/>
    </row>
    <row r="12" spans="1:17" ht="64.5" x14ac:dyDescent="0.25">
      <c r="A12" s="197" t="s">
        <v>222</v>
      </c>
      <c r="B12" s="197"/>
      <c r="C12" s="197"/>
      <c r="D12" s="197"/>
      <c r="E12" s="16" t="s">
        <v>58</v>
      </c>
      <c r="F12" s="16" t="s">
        <v>59</v>
      </c>
      <c r="G12" s="16" t="s">
        <v>60</v>
      </c>
      <c r="H12" s="16" t="s">
        <v>61</v>
      </c>
      <c r="I12" s="17" t="s">
        <v>62</v>
      </c>
      <c r="J12" s="18" t="s">
        <v>63</v>
      </c>
      <c r="K12" s="16" t="s">
        <v>58</v>
      </c>
      <c r="L12" s="19" t="s">
        <v>64</v>
      </c>
      <c r="M12" s="16" t="s">
        <v>65</v>
      </c>
      <c r="N12" s="16" t="s">
        <v>68</v>
      </c>
      <c r="O12" s="14" t="s">
        <v>57</v>
      </c>
      <c r="P12" s="14" t="s">
        <v>66</v>
      </c>
    </row>
    <row r="13" spans="1:17" ht="30" customHeight="1" x14ac:dyDescent="0.25">
      <c r="A13" s="4">
        <v>1</v>
      </c>
      <c r="B13" s="65" t="s">
        <v>105</v>
      </c>
      <c r="C13" s="21" t="s">
        <v>104</v>
      </c>
      <c r="D13" s="22" t="s">
        <v>223</v>
      </c>
      <c r="E13" s="97">
        <v>87.1</v>
      </c>
      <c r="F13" s="97">
        <f t="shared" ref="F13:F30" si="5">E13/4</f>
        <v>21.774999999999999</v>
      </c>
      <c r="G13" s="97">
        <f>F13/$F$28*$G$28</f>
        <v>54.205770331831417</v>
      </c>
      <c r="H13" s="97">
        <v>137.85</v>
      </c>
      <c r="I13" s="97">
        <v>375</v>
      </c>
      <c r="J13" s="97">
        <f>G13+I13</f>
        <v>429.20577033183145</v>
      </c>
      <c r="K13" s="97">
        <v>132</v>
      </c>
      <c r="L13" s="97">
        <v>300</v>
      </c>
      <c r="M13" s="97">
        <v>0</v>
      </c>
      <c r="N13" s="97">
        <f>M13/M22*N22</f>
        <v>0</v>
      </c>
      <c r="O13" s="97">
        <f>F13+H13+K13+M13</f>
        <v>291.625</v>
      </c>
      <c r="P13" s="97">
        <f>J13+L13+N13</f>
        <v>729.20577033183145</v>
      </c>
      <c r="Q13" s="130"/>
    </row>
    <row r="14" spans="1:17" ht="30" customHeight="1" x14ac:dyDescent="0.25">
      <c r="A14" s="4">
        <v>2</v>
      </c>
      <c r="B14" s="65" t="s">
        <v>161</v>
      </c>
      <c r="C14" s="21" t="s">
        <v>160</v>
      </c>
      <c r="D14" s="22" t="s">
        <v>223</v>
      </c>
      <c r="E14" s="97">
        <v>10</v>
      </c>
      <c r="F14" s="97">
        <f t="shared" si="5"/>
        <v>2.5</v>
      </c>
      <c r="G14" s="97">
        <f t="shared" ref="G14:G26" si="6">F14/$F$28*$G$28</f>
        <v>6.223394986433</v>
      </c>
      <c r="H14" s="100">
        <v>20.100000000000001</v>
      </c>
      <c r="I14" s="97">
        <f>H14/$H$13*$I$13</f>
        <v>54.678998911860724</v>
      </c>
      <c r="J14" s="97">
        <f t="shared" ref="J14:J32" si="7">G14+I14</f>
        <v>60.902393898293724</v>
      </c>
      <c r="K14" s="97">
        <v>0</v>
      </c>
      <c r="L14" s="100">
        <f>K14/$K$13*$L$13</f>
        <v>0</v>
      </c>
      <c r="M14" s="97">
        <v>0</v>
      </c>
      <c r="N14" s="97">
        <f>M14/M22*N22</f>
        <v>0</v>
      </c>
      <c r="O14" s="97">
        <f>F14+H14+K14+M14</f>
        <v>22.6</v>
      </c>
      <c r="P14" s="97">
        <f>J14+L14+N14</f>
        <v>60.902393898293724</v>
      </c>
      <c r="Q14" s="133"/>
    </row>
    <row r="15" spans="1:17" ht="30" customHeight="1" x14ac:dyDescent="0.25">
      <c r="A15" s="4">
        <v>3</v>
      </c>
      <c r="B15" s="65" t="s">
        <v>224</v>
      </c>
      <c r="C15" s="22" t="s">
        <v>174</v>
      </c>
      <c r="D15" s="22" t="s">
        <v>223</v>
      </c>
      <c r="E15" s="97">
        <v>89.034999999999997</v>
      </c>
      <c r="F15" s="97">
        <f t="shared" si="5"/>
        <v>22.258749999999999</v>
      </c>
      <c r="G15" s="97">
        <f t="shared" si="6"/>
        <v>55.409997261706209</v>
      </c>
      <c r="H15" s="97">
        <v>0</v>
      </c>
      <c r="I15" s="97">
        <f t="shared" ref="I15:I32" si="8">H15/$H$13*$I$13</f>
        <v>0</v>
      </c>
      <c r="J15" s="97">
        <f t="shared" si="7"/>
        <v>55.409997261706209</v>
      </c>
      <c r="K15" s="97">
        <v>60.55</v>
      </c>
      <c r="L15" s="100">
        <f t="shared" ref="L15:L32" si="9">K15/$K$13*$L$13</f>
        <v>137.61363636363635</v>
      </c>
      <c r="M15" s="97">
        <v>0</v>
      </c>
      <c r="N15" s="97">
        <f>M15/M22*N22</f>
        <v>0</v>
      </c>
      <c r="O15" s="97">
        <f t="shared" ref="O15:O32" si="10">F15+H15+K15+M15</f>
        <v>82.808750000000003</v>
      </c>
      <c r="P15" s="97">
        <f t="shared" ref="P15:P32" si="11">J15+L15+N15</f>
        <v>193.02363362534254</v>
      </c>
      <c r="Q15" s="130"/>
    </row>
    <row r="16" spans="1:17" ht="30" customHeight="1" x14ac:dyDescent="0.25">
      <c r="A16" s="4">
        <v>4</v>
      </c>
      <c r="B16" s="65" t="s">
        <v>135</v>
      </c>
      <c r="C16" s="21" t="s">
        <v>134</v>
      </c>
      <c r="D16" s="22" t="s">
        <v>223</v>
      </c>
      <c r="E16" s="97">
        <v>98.825000000000003</v>
      </c>
      <c r="F16" s="97">
        <f t="shared" si="5"/>
        <v>24.706250000000001</v>
      </c>
      <c r="G16" s="97">
        <f t="shared" si="6"/>
        <v>61.502700953424117</v>
      </c>
      <c r="H16" s="97">
        <v>0</v>
      </c>
      <c r="I16" s="97">
        <f t="shared" si="8"/>
        <v>0</v>
      </c>
      <c r="J16" s="97">
        <f t="shared" si="7"/>
        <v>61.502700953424117</v>
      </c>
      <c r="K16" s="97">
        <v>27.8</v>
      </c>
      <c r="L16" s="100">
        <f t="shared" si="9"/>
        <v>63.18181818181818</v>
      </c>
      <c r="M16" s="97">
        <v>30</v>
      </c>
      <c r="N16" s="97">
        <f>M16/$M$22*$N$22</f>
        <v>30</v>
      </c>
      <c r="O16" s="97">
        <f t="shared" si="10"/>
        <v>82.506249999999994</v>
      </c>
      <c r="P16" s="97">
        <f t="shared" si="11"/>
        <v>154.68451913524228</v>
      </c>
      <c r="Q16" s="130"/>
    </row>
    <row r="17" spans="1:17" ht="30" customHeight="1" x14ac:dyDescent="0.25">
      <c r="A17" s="4">
        <v>5</v>
      </c>
      <c r="B17" s="65" t="s">
        <v>137</v>
      </c>
      <c r="C17" s="21" t="s">
        <v>136</v>
      </c>
      <c r="D17" s="22" t="s">
        <v>223</v>
      </c>
      <c r="E17" s="97">
        <v>66.25</v>
      </c>
      <c r="F17" s="97">
        <f t="shared" si="5"/>
        <v>16.5625</v>
      </c>
      <c r="G17" s="97">
        <f t="shared" si="6"/>
        <v>41.229991785118621</v>
      </c>
      <c r="H17" s="97">
        <v>106.5</v>
      </c>
      <c r="I17" s="97">
        <f t="shared" si="8"/>
        <v>289.71708378672469</v>
      </c>
      <c r="J17" s="97">
        <f t="shared" si="7"/>
        <v>330.9470755718433</v>
      </c>
      <c r="K17" s="97">
        <v>128.4</v>
      </c>
      <c r="L17" s="100">
        <f t="shared" si="9"/>
        <v>291.81818181818181</v>
      </c>
      <c r="M17" s="97">
        <v>30</v>
      </c>
      <c r="N17" s="97">
        <f>M17/$M$22*$N$22</f>
        <v>30</v>
      </c>
      <c r="O17" s="97">
        <f t="shared" si="10"/>
        <v>281.46249999999998</v>
      </c>
      <c r="P17" s="97">
        <f t="shared" si="11"/>
        <v>652.76525739002511</v>
      </c>
      <c r="Q17" s="130"/>
    </row>
    <row r="18" spans="1:17" ht="30" customHeight="1" x14ac:dyDescent="0.25">
      <c r="A18" s="4">
        <v>6</v>
      </c>
      <c r="B18" s="65" t="s">
        <v>131</v>
      </c>
      <c r="C18" s="21" t="s">
        <v>130</v>
      </c>
      <c r="D18" s="22" t="s">
        <v>223</v>
      </c>
      <c r="E18" s="108">
        <v>74.405000000000001</v>
      </c>
      <c r="F18" s="97">
        <f t="shared" si="5"/>
        <v>18.60125</v>
      </c>
      <c r="G18" s="97">
        <f t="shared" si="6"/>
        <v>46.305170396554736</v>
      </c>
      <c r="H18" s="101">
        <v>0</v>
      </c>
      <c r="I18" s="97">
        <f t="shared" si="8"/>
        <v>0</v>
      </c>
      <c r="J18" s="97">
        <f t="shared" si="7"/>
        <v>46.305170396554736</v>
      </c>
      <c r="K18" s="101">
        <v>0</v>
      </c>
      <c r="L18" s="100">
        <f t="shared" si="9"/>
        <v>0</v>
      </c>
      <c r="M18" s="101">
        <v>0</v>
      </c>
      <c r="N18" s="97">
        <f t="shared" ref="N18:N32" si="12">M18/$M$22*$N$22</f>
        <v>0</v>
      </c>
      <c r="O18" s="97">
        <f t="shared" si="10"/>
        <v>18.60125</v>
      </c>
      <c r="P18" s="97">
        <f t="shared" si="11"/>
        <v>46.305170396554736</v>
      </c>
      <c r="Q18" s="130"/>
    </row>
    <row r="19" spans="1:17" ht="30" customHeight="1" x14ac:dyDescent="0.25">
      <c r="A19" s="4">
        <v>7</v>
      </c>
      <c r="B19" s="65" t="s">
        <v>107</v>
      </c>
      <c r="C19" s="21" t="s">
        <v>106</v>
      </c>
      <c r="D19" s="22" t="s">
        <v>223</v>
      </c>
      <c r="E19" s="97">
        <v>18.745000000000001</v>
      </c>
      <c r="F19" s="97">
        <f t="shared" ref="F19" si="13">E19/4</f>
        <v>4.6862500000000002</v>
      </c>
      <c r="G19" s="97">
        <f t="shared" si="6"/>
        <v>11.665753902068658</v>
      </c>
      <c r="H19" s="97">
        <v>64.650000000000006</v>
      </c>
      <c r="I19" s="97">
        <f t="shared" si="8"/>
        <v>175.87051142546247</v>
      </c>
      <c r="J19" s="97">
        <f t="shared" si="7"/>
        <v>187.53626532753111</v>
      </c>
      <c r="K19" s="97">
        <v>31.65</v>
      </c>
      <c r="L19" s="100">
        <f t="shared" si="9"/>
        <v>71.931818181818173</v>
      </c>
      <c r="M19" s="97">
        <v>30</v>
      </c>
      <c r="N19" s="97">
        <f t="shared" si="12"/>
        <v>30</v>
      </c>
      <c r="O19" s="97">
        <f t="shared" si="10"/>
        <v>130.98625000000001</v>
      </c>
      <c r="P19" s="97">
        <f t="shared" si="11"/>
        <v>289.4680835093493</v>
      </c>
      <c r="Q19" s="130"/>
    </row>
    <row r="20" spans="1:17" ht="30" customHeight="1" x14ac:dyDescent="0.25">
      <c r="A20" s="4">
        <v>8</v>
      </c>
      <c r="B20" s="65" t="s">
        <v>103</v>
      </c>
      <c r="C20" s="21" t="s">
        <v>102</v>
      </c>
      <c r="D20" s="22" t="s">
        <v>223</v>
      </c>
      <c r="E20" s="97">
        <v>0</v>
      </c>
      <c r="F20" s="97">
        <f t="shared" si="5"/>
        <v>0</v>
      </c>
      <c r="G20" s="97">
        <f t="shared" si="6"/>
        <v>0</v>
      </c>
      <c r="H20" s="100">
        <v>64.8</v>
      </c>
      <c r="I20" s="97">
        <f t="shared" si="8"/>
        <v>176.27856365614801</v>
      </c>
      <c r="J20" s="97">
        <f t="shared" si="7"/>
        <v>176.27856365614801</v>
      </c>
      <c r="K20" s="97">
        <v>26.9</v>
      </c>
      <c r="L20" s="100">
        <f t="shared" si="9"/>
        <v>61.136363636363633</v>
      </c>
      <c r="M20" s="97">
        <v>20</v>
      </c>
      <c r="N20" s="97">
        <f t="shared" si="12"/>
        <v>20</v>
      </c>
      <c r="O20" s="97">
        <f t="shared" si="10"/>
        <v>111.69999999999999</v>
      </c>
      <c r="P20" s="97">
        <f t="shared" si="11"/>
        <v>257.41492729251161</v>
      </c>
      <c r="Q20" s="130"/>
    </row>
    <row r="21" spans="1:17" ht="30" customHeight="1" x14ac:dyDescent="0.25">
      <c r="A21" s="4">
        <v>9</v>
      </c>
      <c r="B21" s="65" t="s">
        <v>225</v>
      </c>
      <c r="C21" s="21" t="s">
        <v>226</v>
      </c>
      <c r="D21" s="22" t="s">
        <v>223</v>
      </c>
      <c r="E21" s="97">
        <v>129.05500000000001</v>
      </c>
      <c r="F21" s="97">
        <f t="shared" si="5"/>
        <v>32.263750000000002</v>
      </c>
      <c r="G21" s="97">
        <f t="shared" si="6"/>
        <v>80.316023997411065</v>
      </c>
      <c r="H21" s="100">
        <v>0</v>
      </c>
      <c r="I21" s="97">
        <f t="shared" si="8"/>
        <v>0</v>
      </c>
      <c r="J21" s="97">
        <f t="shared" si="7"/>
        <v>80.316023997411065</v>
      </c>
      <c r="K21" s="97">
        <v>10.95</v>
      </c>
      <c r="L21" s="100">
        <f t="shared" si="9"/>
        <v>24.886363636363633</v>
      </c>
      <c r="M21" s="97">
        <v>60</v>
      </c>
      <c r="N21" s="97">
        <f t="shared" si="12"/>
        <v>60</v>
      </c>
      <c r="O21" s="97">
        <f t="shared" si="10"/>
        <v>103.21375</v>
      </c>
      <c r="P21" s="97">
        <f t="shared" si="11"/>
        <v>165.20238763377469</v>
      </c>
      <c r="Q21" s="130"/>
    </row>
    <row r="22" spans="1:17" ht="30" customHeight="1" x14ac:dyDescent="0.25">
      <c r="A22" s="4">
        <v>10</v>
      </c>
      <c r="B22" s="65" t="s">
        <v>196</v>
      </c>
      <c r="C22" s="21" t="s">
        <v>197</v>
      </c>
      <c r="D22" s="22" t="s">
        <v>223</v>
      </c>
      <c r="E22" s="105">
        <v>127.15</v>
      </c>
      <c r="F22" s="97">
        <f t="shared" si="5"/>
        <v>31.787500000000001</v>
      </c>
      <c r="G22" s="97">
        <f t="shared" si="6"/>
        <v>79.130467252495592</v>
      </c>
      <c r="H22" s="105">
        <v>76.2</v>
      </c>
      <c r="I22" s="97">
        <f t="shared" si="8"/>
        <v>207.29053318824811</v>
      </c>
      <c r="J22" s="97">
        <f t="shared" si="7"/>
        <v>286.42100044074368</v>
      </c>
      <c r="K22" s="105">
        <v>66.599999999999994</v>
      </c>
      <c r="L22" s="100">
        <f t="shared" si="9"/>
        <v>151.36363636363635</v>
      </c>
      <c r="M22" s="106">
        <v>200</v>
      </c>
      <c r="N22" s="106">
        <v>200</v>
      </c>
      <c r="O22" s="97">
        <f t="shared" si="10"/>
        <v>374.58749999999998</v>
      </c>
      <c r="P22" s="97">
        <f t="shared" si="11"/>
        <v>637.78463680438006</v>
      </c>
      <c r="Q22" s="130"/>
    </row>
    <row r="23" spans="1:17" ht="30" customHeight="1" x14ac:dyDescent="0.25">
      <c r="A23" s="4">
        <v>11</v>
      </c>
      <c r="B23" s="65" t="s">
        <v>159</v>
      </c>
      <c r="C23" s="21" t="s">
        <v>158</v>
      </c>
      <c r="D23" s="22" t="s">
        <v>223</v>
      </c>
      <c r="E23" s="97">
        <v>163.44999999999999</v>
      </c>
      <c r="F23" s="97">
        <f t="shared" si="5"/>
        <v>40.862499999999997</v>
      </c>
      <c r="G23" s="97">
        <f t="shared" si="6"/>
        <v>101.72139105324736</v>
      </c>
      <c r="H23" s="100">
        <v>100.95</v>
      </c>
      <c r="I23" s="97">
        <f t="shared" si="8"/>
        <v>274.61915125136022</v>
      </c>
      <c r="J23" s="97">
        <f t="shared" si="7"/>
        <v>376.3405423046076</v>
      </c>
      <c r="K23" s="97">
        <v>34.049999999999997</v>
      </c>
      <c r="L23" s="100">
        <f t="shared" si="9"/>
        <v>77.386363636363626</v>
      </c>
      <c r="M23" s="97">
        <v>30</v>
      </c>
      <c r="N23" s="97">
        <f t="shared" si="12"/>
        <v>30</v>
      </c>
      <c r="O23" s="97">
        <f t="shared" si="10"/>
        <v>205.86250000000001</v>
      </c>
      <c r="P23" s="97">
        <f t="shared" si="11"/>
        <v>483.72690594097122</v>
      </c>
      <c r="Q23" s="130"/>
    </row>
    <row r="24" spans="1:17" ht="30" customHeight="1" x14ac:dyDescent="0.25">
      <c r="A24" s="4">
        <v>12</v>
      </c>
      <c r="B24" s="65" t="s">
        <v>227</v>
      </c>
      <c r="C24" s="21" t="s">
        <v>228</v>
      </c>
      <c r="D24" s="22" t="s">
        <v>223</v>
      </c>
      <c r="E24" s="97">
        <v>10</v>
      </c>
      <c r="F24" s="97">
        <f t="shared" si="5"/>
        <v>2.5</v>
      </c>
      <c r="G24" s="97">
        <f t="shared" si="6"/>
        <v>6.223394986433</v>
      </c>
      <c r="H24" s="100">
        <v>0</v>
      </c>
      <c r="I24" s="97">
        <f t="shared" si="8"/>
        <v>0</v>
      </c>
      <c r="J24" s="97">
        <f t="shared" si="7"/>
        <v>6.223394986433</v>
      </c>
      <c r="K24" s="97">
        <v>6.25</v>
      </c>
      <c r="L24" s="100">
        <f t="shared" si="9"/>
        <v>14.204545454545455</v>
      </c>
      <c r="M24" s="97">
        <v>0</v>
      </c>
      <c r="N24" s="97">
        <f t="shared" si="12"/>
        <v>0</v>
      </c>
      <c r="O24" s="97">
        <f t="shared" si="10"/>
        <v>8.75</v>
      </c>
      <c r="P24" s="97">
        <f t="shared" si="11"/>
        <v>20.427940440978453</v>
      </c>
      <c r="Q24" s="130"/>
    </row>
    <row r="25" spans="1:17" ht="30" customHeight="1" x14ac:dyDescent="0.25">
      <c r="A25" s="4">
        <v>13</v>
      </c>
      <c r="B25" s="65" t="s">
        <v>229</v>
      </c>
      <c r="C25" s="21" t="s">
        <v>230</v>
      </c>
      <c r="D25" s="22" t="s">
        <v>223</v>
      </c>
      <c r="E25" s="97">
        <v>96.174999999999997</v>
      </c>
      <c r="F25" s="97">
        <f t="shared" si="5"/>
        <v>24.043749999999999</v>
      </c>
      <c r="G25" s="97">
        <f t="shared" si="6"/>
        <v>59.853501282019373</v>
      </c>
      <c r="H25" s="100">
        <v>0</v>
      </c>
      <c r="I25" s="97">
        <f t="shared" si="8"/>
        <v>0</v>
      </c>
      <c r="J25" s="97">
        <f t="shared" si="7"/>
        <v>59.853501282019373</v>
      </c>
      <c r="K25" s="97">
        <v>3.95</v>
      </c>
      <c r="L25" s="100">
        <f t="shared" si="9"/>
        <v>8.9772727272727284</v>
      </c>
      <c r="M25" s="97">
        <v>0</v>
      </c>
      <c r="N25" s="97">
        <f t="shared" si="12"/>
        <v>0</v>
      </c>
      <c r="O25" s="97">
        <f t="shared" si="10"/>
        <v>27.993749999999999</v>
      </c>
      <c r="P25" s="97">
        <f t="shared" si="11"/>
        <v>68.830774009292099</v>
      </c>
      <c r="Q25" s="130"/>
    </row>
    <row r="26" spans="1:17" ht="30" customHeight="1" x14ac:dyDescent="0.25">
      <c r="A26" s="4">
        <v>14</v>
      </c>
      <c r="B26" s="65" t="s">
        <v>231</v>
      </c>
      <c r="C26" s="21" t="s">
        <v>232</v>
      </c>
      <c r="D26" s="22" t="s">
        <v>223</v>
      </c>
      <c r="E26" s="97">
        <v>42.67</v>
      </c>
      <c r="F26" s="97">
        <f t="shared" si="5"/>
        <v>10.6675</v>
      </c>
      <c r="G26" s="97">
        <f t="shared" si="6"/>
        <v>26.555226407109608</v>
      </c>
      <c r="H26" s="100">
        <v>16.2</v>
      </c>
      <c r="I26" s="97">
        <f t="shared" si="8"/>
        <v>44.069640914037002</v>
      </c>
      <c r="J26" s="97">
        <f t="shared" si="7"/>
        <v>70.62486732114661</v>
      </c>
      <c r="K26" s="97">
        <v>1.3</v>
      </c>
      <c r="L26" s="100">
        <f t="shared" si="9"/>
        <v>2.954545454545455</v>
      </c>
      <c r="M26" s="97">
        <v>40</v>
      </c>
      <c r="N26" s="97">
        <f t="shared" si="12"/>
        <v>40</v>
      </c>
      <c r="O26" s="97">
        <f t="shared" si="10"/>
        <v>68.167500000000004</v>
      </c>
      <c r="P26" s="97">
        <f t="shared" si="11"/>
        <v>113.57941277569206</v>
      </c>
      <c r="Q26" s="130"/>
    </row>
    <row r="27" spans="1:17" ht="30" customHeight="1" x14ac:dyDescent="0.25">
      <c r="A27" s="4">
        <v>15</v>
      </c>
      <c r="B27" s="65" t="s">
        <v>81</v>
      </c>
      <c r="C27" s="21" t="s">
        <v>80</v>
      </c>
      <c r="D27" s="22" t="s">
        <v>223</v>
      </c>
      <c r="E27" s="97">
        <v>94.825000000000003</v>
      </c>
      <c r="F27" s="97">
        <f t="shared" si="5"/>
        <v>23.706250000000001</v>
      </c>
      <c r="G27" s="97">
        <f>F27/$F$28*$G$28</f>
        <v>59.01334295885092</v>
      </c>
      <c r="H27" s="100">
        <v>0</v>
      </c>
      <c r="I27" s="97">
        <f t="shared" si="8"/>
        <v>0</v>
      </c>
      <c r="J27" s="97">
        <f t="shared" si="7"/>
        <v>59.01334295885092</v>
      </c>
      <c r="K27" s="97">
        <v>82.15</v>
      </c>
      <c r="L27" s="100">
        <f t="shared" si="9"/>
        <v>186.70454545454547</v>
      </c>
      <c r="M27" s="97">
        <v>80</v>
      </c>
      <c r="N27" s="97">
        <f t="shared" si="12"/>
        <v>80</v>
      </c>
      <c r="O27" s="97">
        <f t="shared" si="10"/>
        <v>185.85624999999999</v>
      </c>
      <c r="P27" s="97">
        <f t="shared" si="11"/>
        <v>325.71788841339639</v>
      </c>
      <c r="Q27" s="130"/>
    </row>
    <row r="28" spans="1:17" ht="30" customHeight="1" x14ac:dyDescent="0.25">
      <c r="A28" s="4">
        <v>16</v>
      </c>
      <c r="B28" s="65" t="s">
        <v>233</v>
      </c>
      <c r="C28" s="21" t="s">
        <v>234</v>
      </c>
      <c r="D28" s="22" t="s">
        <v>223</v>
      </c>
      <c r="E28" s="97">
        <v>200.85499999999999</v>
      </c>
      <c r="F28" s="97">
        <f t="shared" si="5"/>
        <v>50.213749999999997</v>
      </c>
      <c r="G28" s="100">
        <v>125</v>
      </c>
      <c r="H28" s="100">
        <v>60</v>
      </c>
      <c r="I28" s="97">
        <f t="shared" si="8"/>
        <v>163.22089227421111</v>
      </c>
      <c r="J28" s="97">
        <f t="shared" si="7"/>
        <v>288.22089227421111</v>
      </c>
      <c r="K28" s="97">
        <v>58.8</v>
      </c>
      <c r="L28" s="100">
        <f t="shared" si="9"/>
        <v>133.63636363636363</v>
      </c>
      <c r="M28" s="97">
        <v>40</v>
      </c>
      <c r="N28" s="97">
        <f t="shared" si="12"/>
        <v>40</v>
      </c>
      <c r="O28" s="97">
        <f t="shared" si="10"/>
        <v>209.01375000000002</v>
      </c>
      <c r="P28" s="97">
        <f t="shared" si="11"/>
        <v>461.85725591057474</v>
      </c>
      <c r="Q28" s="130"/>
    </row>
    <row r="29" spans="1:17" ht="30" customHeight="1" x14ac:dyDescent="0.25">
      <c r="A29" s="4">
        <v>17</v>
      </c>
      <c r="B29" s="65" t="s">
        <v>235</v>
      </c>
      <c r="C29" s="21" t="s">
        <v>236</v>
      </c>
      <c r="D29" s="22" t="s">
        <v>223</v>
      </c>
      <c r="E29" s="97">
        <v>78.099999999999994</v>
      </c>
      <c r="F29" s="97">
        <f t="shared" si="5"/>
        <v>19.524999999999999</v>
      </c>
      <c r="G29" s="97">
        <f t="shared" ref="G29:G32" si="14">F29/$F$28*$G$28</f>
        <v>48.604714844041716</v>
      </c>
      <c r="H29" s="100">
        <v>0</v>
      </c>
      <c r="I29" s="97">
        <f t="shared" si="8"/>
        <v>0</v>
      </c>
      <c r="J29" s="97">
        <f t="shared" si="7"/>
        <v>48.604714844041716</v>
      </c>
      <c r="K29" s="97">
        <v>102.95</v>
      </c>
      <c r="L29" s="100">
        <f t="shared" si="9"/>
        <v>233.97727272727272</v>
      </c>
      <c r="M29" s="97">
        <v>40</v>
      </c>
      <c r="N29" s="97">
        <f t="shared" si="12"/>
        <v>40</v>
      </c>
      <c r="O29" s="97">
        <f t="shared" si="10"/>
        <v>162.47499999999999</v>
      </c>
      <c r="P29" s="97">
        <f t="shared" si="11"/>
        <v>322.58198757131441</v>
      </c>
      <c r="Q29" s="130"/>
    </row>
    <row r="30" spans="1:17" ht="30" customHeight="1" x14ac:dyDescent="0.25">
      <c r="A30" s="4">
        <v>18</v>
      </c>
      <c r="B30" s="65" t="s">
        <v>83</v>
      </c>
      <c r="C30" s="21" t="s">
        <v>82</v>
      </c>
      <c r="D30" s="22" t="s">
        <v>223</v>
      </c>
      <c r="E30" s="97">
        <v>18.75</v>
      </c>
      <c r="F30" s="97">
        <f t="shared" si="5"/>
        <v>4.6875</v>
      </c>
      <c r="G30" s="97">
        <f t="shared" si="14"/>
        <v>11.668865599561872</v>
      </c>
      <c r="H30" s="100">
        <v>32.25</v>
      </c>
      <c r="I30" s="97">
        <f t="shared" si="8"/>
        <v>87.731229597388463</v>
      </c>
      <c r="J30" s="97">
        <f t="shared" si="7"/>
        <v>99.400095196950332</v>
      </c>
      <c r="K30" s="97">
        <v>82.25</v>
      </c>
      <c r="L30" s="100">
        <f t="shared" si="9"/>
        <v>186.93181818181816</v>
      </c>
      <c r="M30" s="97">
        <v>0</v>
      </c>
      <c r="N30" s="97">
        <f t="shared" si="12"/>
        <v>0</v>
      </c>
      <c r="O30" s="97">
        <f t="shared" si="10"/>
        <v>119.1875</v>
      </c>
      <c r="P30" s="97">
        <f t="shared" si="11"/>
        <v>286.33191337876849</v>
      </c>
      <c r="Q30" s="130"/>
    </row>
    <row r="31" spans="1:17" ht="30" customHeight="1" x14ac:dyDescent="0.25">
      <c r="A31" s="4">
        <v>19</v>
      </c>
      <c r="B31" s="65" t="s">
        <v>93</v>
      </c>
      <c r="C31" s="21" t="s">
        <v>92</v>
      </c>
      <c r="D31" s="22" t="s">
        <v>223</v>
      </c>
      <c r="E31" s="97">
        <v>70.75</v>
      </c>
      <c r="F31" s="97">
        <f t="shared" ref="F31:F32" si="15">E31/4</f>
        <v>17.6875</v>
      </c>
      <c r="G31" s="97">
        <f t="shared" si="14"/>
        <v>44.030519529013468</v>
      </c>
      <c r="H31" s="100">
        <v>0</v>
      </c>
      <c r="I31" s="97">
        <f t="shared" si="8"/>
        <v>0</v>
      </c>
      <c r="J31" s="97">
        <f t="shared" si="7"/>
        <v>44.030519529013468</v>
      </c>
      <c r="K31" s="97">
        <v>3.9</v>
      </c>
      <c r="L31" s="100">
        <f t="shared" si="9"/>
        <v>8.8636363636363633</v>
      </c>
      <c r="M31" s="100">
        <v>0</v>
      </c>
      <c r="N31" s="97">
        <f t="shared" si="12"/>
        <v>0</v>
      </c>
      <c r="O31" s="97">
        <f t="shared" si="10"/>
        <v>21.587499999999999</v>
      </c>
      <c r="P31" s="97">
        <f t="shared" si="11"/>
        <v>52.894155892649835</v>
      </c>
      <c r="Q31" s="130"/>
    </row>
    <row r="32" spans="1:17" ht="30" customHeight="1" x14ac:dyDescent="0.25">
      <c r="A32" s="4">
        <v>20</v>
      </c>
      <c r="B32" s="65" t="s">
        <v>89</v>
      </c>
      <c r="C32" s="21" t="s">
        <v>88</v>
      </c>
      <c r="D32" s="22" t="s">
        <v>223</v>
      </c>
      <c r="E32" s="97">
        <v>10</v>
      </c>
      <c r="F32" s="97">
        <f t="shared" si="15"/>
        <v>2.5</v>
      </c>
      <c r="G32" s="97">
        <f t="shared" si="14"/>
        <v>6.223394986433</v>
      </c>
      <c r="H32" s="97">
        <v>63.9</v>
      </c>
      <c r="I32" s="97">
        <f t="shared" si="8"/>
        <v>173.83025027203482</v>
      </c>
      <c r="J32" s="97">
        <f t="shared" si="7"/>
        <v>180.05364525846781</v>
      </c>
      <c r="K32" s="97">
        <v>25</v>
      </c>
      <c r="L32" s="100">
        <f t="shared" si="9"/>
        <v>56.81818181818182</v>
      </c>
      <c r="M32" s="97">
        <v>0</v>
      </c>
      <c r="N32" s="97">
        <f t="shared" si="12"/>
        <v>0</v>
      </c>
      <c r="O32" s="97">
        <f t="shared" si="10"/>
        <v>91.4</v>
      </c>
      <c r="P32" s="97">
        <f t="shared" si="11"/>
        <v>236.87182707664962</v>
      </c>
      <c r="Q32" s="130"/>
    </row>
    <row r="34" spans="1:15" ht="15.75" x14ac:dyDescent="0.25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4"/>
    </row>
    <row r="35" spans="1:15" ht="44.25" customHeight="1" x14ac:dyDescent="0.25">
      <c r="A35" s="207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4"/>
    </row>
  </sheetData>
  <sheetProtection algorithmName="SHA-512" hashValue="doQ6XTOIWVTxrYSwCfPG+4+mDlSbnd3cHt/0aosBdeDD2mRJj+Px2Fseo/RaX1FwhIAWFAOMWbXvPa7q9yAa6w==" saltValue="2+HTPA/1KXOh5OUl/JZjrA==" spinCount="100000" sheet="1" objects="1" scenarios="1"/>
  <mergeCells count="13">
    <mergeCell ref="A35:O35"/>
    <mergeCell ref="A8:P8"/>
    <mergeCell ref="A34:O34"/>
    <mergeCell ref="A10:O10"/>
    <mergeCell ref="E11:I11"/>
    <mergeCell ref="K11:L11"/>
    <mergeCell ref="M11:N11"/>
    <mergeCell ref="A12:D12"/>
    <mergeCell ref="A1:O1"/>
    <mergeCell ref="E2:I2"/>
    <mergeCell ref="K2:L2"/>
    <mergeCell ref="M2:N2"/>
    <mergeCell ref="A3:D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448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18</vt:i4>
      </vt:variant>
      <vt:variant>
        <vt:lpstr>Καθορισμένες περιοχές</vt:lpstr>
      </vt:variant>
      <vt:variant>
        <vt:i4>1</vt:i4>
      </vt:variant>
    </vt:vector>
  </HeadingPairs>
  <TitlesOfParts>
    <vt:vector size="19" baseType="lpstr">
      <vt:lpstr>Γ.Ν. ΧΙΟΥ</vt:lpstr>
      <vt:lpstr>Γ.Ν.Ε "ΘΡΙΑΣΙΟ" </vt:lpstr>
      <vt:lpstr>Γ.Ν.Π. "ΤΖΑΝΕΙΟ"</vt:lpstr>
      <vt:lpstr>Γ.Ν. ΣΑΜΟΥ " ΑΓΙΟΣ ΠΑΝΤΕΛΕΗΜΩΝ"</vt:lpstr>
      <vt:lpstr>Γ.Ν. ΝΙΚΑΙΑΣ</vt:lpstr>
      <vt:lpstr>Γ.Ν. ΒΟΥΛΑΣ ¨ΑΣΚΛΗΠΙΕΙΟ"</vt:lpstr>
      <vt:lpstr>Π.Γ.Ν. "ΑΤΤΙΚΟΝ"</vt:lpstr>
      <vt:lpstr>ΓΝΑ ΚΟΡΓΙΑΛΕΝΕΙΟ ΜΠΕΝΑΚΕΙΟ</vt:lpstr>
      <vt:lpstr>ΓΝΑ ¨ΓΕΝΝΗΜΑΤΑΣ</vt:lpstr>
      <vt:lpstr>ΓΝΑ ΣΙΣΜΑΝΟΓΛΕΙΟ ΑΜΑΛΙΑ ΦΛΕΜΙΓΚ</vt:lpstr>
      <vt:lpstr>ΓΝ ΝΕΑΣ ΙΩΝΙΑΣ</vt:lpstr>
      <vt:lpstr>ΓΝΑ ΕΥΑΓΓΕΛΙΣΜΟΣ</vt:lpstr>
      <vt:lpstr>ΓΝΑ ΙΠΠΟΚΡΑΤΕΙΟ</vt:lpstr>
      <vt:lpstr>ΓΝ ΕΛ ΒΕΝΙΖΕΛΟΥ - ΑΛΕΞΑΝΔΡΑ</vt:lpstr>
      <vt:lpstr>ΓΑΝΑ Ο ΑΓΙΟΣ ΣΑΒΒΑΣ</vt:lpstr>
      <vt:lpstr>ΓΝΝΘΑ ΣΩΤΗΡΙΑ</vt:lpstr>
      <vt:lpstr>ΓΝΑ ΛΑΪΚΟ</vt:lpstr>
      <vt:lpstr>ΓΝΑ ΚΑΤ</vt:lpstr>
      <vt:lpstr>'ΓΝΑ ΕΥΑΓΓΕΛΙΣΜΟΣ'!Print_Area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Μαρία Χριστοπούλου</dc:creator>
  <dc:description/>
  <cp:lastModifiedBy>Φραντζέσκα Μεϊμέτη</cp:lastModifiedBy>
  <cp:revision>62</cp:revision>
  <cp:lastPrinted>2019-04-18T10:53:28Z</cp:lastPrinted>
  <dcterms:created xsi:type="dcterms:W3CDTF">2006-10-17T10:06:23Z</dcterms:created>
  <dcterms:modified xsi:type="dcterms:W3CDTF">2019-04-23T07:44:25Z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