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amaki\Desktop\ANARTHSEIS\"/>
    </mc:Choice>
  </mc:AlternateContent>
  <xr:revisionPtr revIDLastSave="0" documentId="13_ncr:1_{705C2BD0-6C5E-4D03-94FB-43E51C53B0FE}" xr6:coauthVersionLast="43" xr6:coauthVersionMax="43" xr10:uidLastSave="{00000000-0000-0000-0000-000000000000}"/>
  <bookViews>
    <workbookView xWindow="-120" yWindow="-120" windowWidth="29040" windowHeight="15840" tabRatio="500" firstSheet="20" activeTab="23" xr2:uid="{00000000-000D-0000-FFFF-FFFF00000000}"/>
  </bookViews>
  <sheets>
    <sheet name="Γ.Ν.Ε &quot;ΘΡΙΑΣΙΟ&quot; " sheetId="3" r:id="rId1"/>
    <sheet name="Γ.Ν. ΧΙΟΥ" sheetId="4" r:id="rId2"/>
    <sheet name="Γ.Ν. ΡΟΔΟΥ" sheetId="16" r:id="rId3"/>
    <sheet name="Γ.Ν.Π. &quot;ΤΖΑΝΕΙΟ&quot;" sheetId="1" r:id="rId4"/>
    <sheet name="Γ.Ν. ΣΑΜΟΥ &quot; ΑΓΙΟΣ ΠΑΝΤΕΛΕΗΜΩΝ&quot;" sheetId="17" r:id="rId5"/>
    <sheet name="ΚΘ-ΚΥ ΛΕΡΟΥ" sheetId="21" r:id="rId6"/>
    <sheet name="Γ.Ν. ΜΥΤΙΛΗΝΗΣ &quot; ΒΟΣΤΑΝΕΙΟ&quot;" sheetId="18" r:id="rId7"/>
    <sheet name="Γ.Ν. ΝΙΚΑΙΑΣ" sheetId="6" r:id="rId8"/>
    <sheet name="Γ.Ν. ΒΟΥΛΑΣ ¨ΑΣΚΛΗΠΙΕΙΟ&quot;" sheetId="20" r:id="rId9"/>
    <sheet name="Γ.Ν. ΣΥΡΟΥ" sheetId="7" r:id="rId10"/>
    <sheet name="Π.Γ.Ν. &quot;ΑΤΤΙΚΟΝ&quot;" sheetId="8" r:id="rId11"/>
    <sheet name="ΓΝΑ ΚΟΡΓΙΑΛΕΝΕΙΟ ΜΠΕΝΑΚΕΙΟ" sheetId="29" r:id="rId12"/>
    <sheet name="ΓΝΑ ¨ΓΕΝΝΗΜΑΤΑΣ" sheetId="36" r:id="rId13"/>
    <sheet name="ΓΝΑ ΣΙΣΜΑΝΟΓΛΕΙΟ ΑΜΑΛΙΑ ΦΛΕΜΙΓΚ" sheetId="35" r:id="rId14"/>
    <sheet name="ΓΝ ΝΕΑΣ ΙΩΝΙΑΣ" sheetId="34" r:id="rId15"/>
    <sheet name="ΓΟΝΚ ΑΓΙΟΙ ΑΝΑΡΓΥΡΟΙ" sheetId="33" r:id="rId16"/>
    <sheet name="ΓΝΑ ΕΥΑΓΓΕΛΙΣΜΟΣ" sheetId="32" r:id="rId17"/>
    <sheet name="ΓΝΑ ΙΠΠΟΚΡΑΤΕΙΟ" sheetId="31" r:id="rId18"/>
    <sheet name="ΓΝ ΕΛ ΒΕΝΙΖΕΛΟΥ - ΑΛΕΞΑΝΔΡΑ" sheetId="30" r:id="rId19"/>
    <sheet name="ΓΑΝΑ Ο ΑΓΙΟΣ ΣΑΒΒΑΣ" sheetId="28" r:id="rId20"/>
    <sheet name="ΓΝΝΘΑ ΣΩΤΗΡΙΑ" sheetId="27" r:id="rId21"/>
    <sheet name="ΓΝΑ ΛΑΪΚΟ" sheetId="26" r:id="rId22"/>
    <sheet name="ΓΝΑ ΚΑΤ" sheetId="25" r:id="rId23"/>
    <sheet name="ΓΝΠΑ Π &amp;Α. ΚΥΡΙΑΚΟΥ" sheetId="24" r:id="rId24"/>
    <sheet name="ΓΝΠΑ Η ΑΓΙΑ ΣΟΦΙΑ" sheetId="23" r:id="rId25"/>
    <sheet name="Φύλλο1" sheetId="22" r:id="rId26"/>
  </sheets>
  <definedNames>
    <definedName name="_xlnm.Print_Area" localSheetId="16">'ΓΝΑ ΕΥΑΓΓΕΛΙΣΜΟΣ'!$A$38:$Q$62</definedName>
  </definedNames>
  <calcPr calcId="181029"/>
</workbook>
</file>

<file path=xl/calcChain.xml><?xml version="1.0" encoding="utf-8"?>
<calcChain xmlns="http://schemas.openxmlformats.org/spreadsheetml/2006/main">
  <c r="L36" i="3" l="1"/>
  <c r="L29" i="3"/>
  <c r="L30" i="3"/>
  <c r="L31" i="3"/>
  <c r="L32" i="3"/>
  <c r="L33" i="3"/>
  <c r="L34" i="3"/>
  <c r="L28" i="3"/>
  <c r="F70" i="3"/>
  <c r="O70" i="3" s="1"/>
  <c r="F71" i="3"/>
  <c r="I71" i="3"/>
  <c r="L71" i="3"/>
  <c r="N71" i="3"/>
  <c r="O71" i="3"/>
  <c r="N14" i="23" l="1"/>
  <c r="N12" i="23"/>
  <c r="N11" i="23"/>
  <c r="N8" i="23"/>
  <c r="N9" i="23"/>
  <c r="N10" i="23"/>
  <c r="N7" i="23"/>
  <c r="N5" i="23"/>
  <c r="N6" i="23"/>
  <c r="N4" i="23"/>
  <c r="L86" i="8" l="1"/>
  <c r="L84" i="8"/>
  <c r="J86" i="8"/>
  <c r="P86" i="8" s="1"/>
  <c r="I85" i="8"/>
  <c r="I84" i="8"/>
  <c r="N89" i="20"/>
  <c r="N88" i="20"/>
  <c r="N87" i="20"/>
  <c r="N86" i="20"/>
  <c r="N85" i="20"/>
  <c r="N84" i="20"/>
  <c r="N82" i="20"/>
  <c r="N81" i="20"/>
  <c r="L82" i="20"/>
  <c r="L81" i="20"/>
  <c r="L85" i="20"/>
  <c r="L86" i="20"/>
  <c r="L87" i="20"/>
  <c r="L88" i="20"/>
  <c r="L89" i="20"/>
  <c r="L84" i="20"/>
  <c r="J87" i="20"/>
  <c r="P87" i="20" s="1"/>
  <c r="I82" i="20"/>
  <c r="I81" i="20"/>
  <c r="I85" i="20"/>
  <c r="I86" i="20"/>
  <c r="I87" i="20"/>
  <c r="I88" i="20"/>
  <c r="I89" i="20"/>
  <c r="I84" i="20"/>
  <c r="F12" i="20"/>
  <c r="F13" i="20"/>
  <c r="L12" i="20"/>
  <c r="J13" i="20"/>
  <c r="L13" i="20"/>
  <c r="P13" i="20"/>
  <c r="F11" i="20"/>
  <c r="O11" i="20" s="1"/>
  <c r="G11" i="20"/>
  <c r="J11" i="20" s="1"/>
  <c r="P11" i="20" s="1"/>
  <c r="O13" i="20"/>
  <c r="O6" i="6"/>
  <c r="N6" i="6"/>
  <c r="N5" i="6"/>
  <c r="L6" i="6"/>
  <c r="L5" i="6"/>
  <c r="I5" i="6"/>
  <c r="I6" i="6" s="1"/>
  <c r="J6" i="6" s="1"/>
  <c r="P6" i="6" s="1"/>
  <c r="G4" i="6"/>
  <c r="J4" i="6" s="1"/>
  <c r="P4" i="6" s="1"/>
  <c r="F5" i="6"/>
  <c r="O5" i="6" s="1"/>
  <c r="F6" i="6"/>
  <c r="F4" i="6"/>
  <c r="O4" i="6" s="1"/>
  <c r="J5" i="21"/>
  <c r="P5" i="21" s="1"/>
  <c r="N44" i="1"/>
  <c r="N47" i="1"/>
  <c r="N48" i="1"/>
  <c r="N49" i="1"/>
  <c r="N50" i="1"/>
  <c r="N46" i="1"/>
  <c r="L44" i="1"/>
  <c r="L47" i="1"/>
  <c r="L48" i="1"/>
  <c r="L49" i="1"/>
  <c r="L50" i="1"/>
  <c r="L46" i="1"/>
  <c r="I44" i="1"/>
  <c r="I47" i="1"/>
  <c r="I48" i="1"/>
  <c r="I49" i="1"/>
  <c r="I50" i="1"/>
  <c r="J50" i="1" s="1"/>
  <c r="P50" i="1" s="1"/>
  <c r="I46" i="1"/>
  <c r="F5" i="1"/>
  <c r="F4" i="1"/>
  <c r="I5" i="1"/>
  <c r="J4" i="1"/>
  <c r="L4" i="1"/>
  <c r="P4" i="1"/>
  <c r="O4" i="1"/>
  <c r="N8" i="3"/>
  <c r="N11" i="3"/>
  <c r="N12" i="3"/>
  <c r="N10" i="3"/>
  <c r="L12" i="3"/>
  <c r="L11" i="3"/>
  <c r="L9" i="3"/>
  <c r="L8" i="3"/>
  <c r="I9" i="3"/>
  <c r="J9" i="3" s="1"/>
  <c r="P9" i="3" s="1"/>
  <c r="I8" i="3"/>
  <c r="I12" i="3"/>
  <c r="I11" i="3"/>
  <c r="P4" i="3"/>
  <c r="G23" i="25"/>
  <c r="G27" i="25"/>
  <c r="G31" i="25"/>
  <c r="J31" i="25" s="1"/>
  <c r="P31" i="25" s="1"/>
  <c r="O23" i="25"/>
  <c r="O27" i="25"/>
  <c r="O31" i="25"/>
  <c r="N23" i="25"/>
  <c r="N24" i="25"/>
  <c r="P24" i="25" s="1"/>
  <c r="N25" i="25"/>
  <c r="N26" i="25"/>
  <c r="N27" i="25"/>
  <c r="N28" i="25"/>
  <c r="N29" i="25"/>
  <c r="N30" i="25"/>
  <c r="N31" i="25"/>
  <c r="N32" i="25"/>
  <c r="N22" i="25"/>
  <c r="L31" i="25"/>
  <c r="L32" i="25"/>
  <c r="L30" i="25"/>
  <c r="L22" i="25"/>
  <c r="L23" i="25"/>
  <c r="L24" i="25"/>
  <c r="L25" i="25"/>
  <c r="L26" i="25"/>
  <c r="L27" i="25"/>
  <c r="L28" i="25"/>
  <c r="L21" i="25"/>
  <c r="I32" i="25"/>
  <c r="I31" i="25"/>
  <c r="I22" i="25"/>
  <c r="I23" i="25"/>
  <c r="I24" i="25"/>
  <c r="I25" i="25"/>
  <c r="I26" i="25"/>
  <c r="I27" i="25"/>
  <c r="I28" i="25"/>
  <c r="I29" i="25"/>
  <c r="I21" i="25"/>
  <c r="J21" i="25" s="1"/>
  <c r="F22" i="25"/>
  <c r="F23" i="25"/>
  <c r="F24" i="25"/>
  <c r="G24" i="25" s="1"/>
  <c r="J24" i="25" s="1"/>
  <c r="F25" i="25"/>
  <c r="G25" i="25" s="1"/>
  <c r="J25" i="25" s="1"/>
  <c r="F26" i="25"/>
  <c r="F27" i="25"/>
  <c r="F28" i="25"/>
  <c r="G28" i="25" s="1"/>
  <c r="J28" i="25" s="1"/>
  <c r="P28" i="25" s="1"/>
  <c r="F29" i="25"/>
  <c r="G29" i="25" s="1"/>
  <c r="J29" i="25" s="1"/>
  <c r="P29" i="25" s="1"/>
  <c r="F30" i="25"/>
  <c r="F31" i="25"/>
  <c r="F32" i="25"/>
  <c r="G32" i="25" s="1"/>
  <c r="J32" i="25" s="1"/>
  <c r="P32" i="25" s="1"/>
  <c r="F21" i="25"/>
  <c r="O21" i="25" s="1"/>
  <c r="L6" i="25"/>
  <c r="P6" i="25" s="1"/>
  <c r="G63" i="26"/>
  <c r="J61" i="26"/>
  <c r="J63" i="26"/>
  <c r="P63" i="26" s="1"/>
  <c r="J65" i="26"/>
  <c r="P65" i="26" s="1"/>
  <c r="J69" i="26"/>
  <c r="P69" i="26" s="1"/>
  <c r="J71" i="26"/>
  <c r="P71" i="26" s="1"/>
  <c r="O61" i="26"/>
  <c r="O65" i="26"/>
  <c r="O69" i="26"/>
  <c r="N61" i="26"/>
  <c r="N60" i="26"/>
  <c r="N64" i="26"/>
  <c r="N65" i="26"/>
  <c r="N66" i="26"/>
  <c r="N67" i="26"/>
  <c r="N68" i="26"/>
  <c r="N69" i="26"/>
  <c r="N70" i="26"/>
  <c r="N71" i="26"/>
  <c r="N63" i="26"/>
  <c r="L71" i="26"/>
  <c r="L70" i="26"/>
  <c r="L69" i="26"/>
  <c r="L68" i="26"/>
  <c r="L61" i="26"/>
  <c r="L62" i="26"/>
  <c r="L63" i="26"/>
  <c r="L64" i="26"/>
  <c r="L65" i="26"/>
  <c r="L66" i="26"/>
  <c r="L60" i="26"/>
  <c r="I62" i="26"/>
  <c r="I61" i="26"/>
  <c r="I60" i="26"/>
  <c r="I65" i="26"/>
  <c r="I66" i="26"/>
  <c r="I67" i="26"/>
  <c r="I68" i="26"/>
  <c r="I69" i="26"/>
  <c r="I70" i="26"/>
  <c r="I71" i="26"/>
  <c r="I64" i="26"/>
  <c r="F61" i="26"/>
  <c r="G61" i="26" s="1"/>
  <c r="F62" i="26"/>
  <c r="G62" i="26" s="1"/>
  <c r="J62" i="26" s="1"/>
  <c r="F63" i="26"/>
  <c r="O63" i="26" s="1"/>
  <c r="F64" i="26"/>
  <c r="F65" i="26"/>
  <c r="F66" i="26"/>
  <c r="O66" i="26" s="1"/>
  <c r="F67" i="26"/>
  <c r="G67" i="26" s="1"/>
  <c r="J67" i="26" s="1"/>
  <c r="P67" i="26" s="1"/>
  <c r="F68" i="26"/>
  <c r="F69" i="26"/>
  <c r="G69" i="26" s="1"/>
  <c r="F70" i="26"/>
  <c r="O70" i="26" s="1"/>
  <c r="F71" i="26"/>
  <c r="G71" i="26" s="1"/>
  <c r="F60" i="26"/>
  <c r="O67" i="27"/>
  <c r="O65" i="27"/>
  <c r="N67" i="27"/>
  <c r="N68" i="27"/>
  <c r="N69" i="27"/>
  <c r="N70" i="27"/>
  <c r="N66" i="27"/>
  <c r="L66" i="27"/>
  <c r="L67" i="27"/>
  <c r="L68" i="27"/>
  <c r="L69" i="27"/>
  <c r="L65" i="27"/>
  <c r="J66" i="27"/>
  <c r="P66" i="27" s="1"/>
  <c r="J65" i="27"/>
  <c r="P65" i="27" s="1"/>
  <c r="G70" i="27"/>
  <c r="J70" i="27" s="1"/>
  <c r="F66" i="27"/>
  <c r="O66" i="27" s="1"/>
  <c r="F67" i="27"/>
  <c r="G67" i="27" s="1"/>
  <c r="J67" i="27" s="1"/>
  <c r="P67" i="27" s="1"/>
  <c r="F68" i="27"/>
  <c r="F69" i="27"/>
  <c r="O69" i="27" s="1"/>
  <c r="F70" i="27"/>
  <c r="O70" i="27" s="1"/>
  <c r="F65" i="27"/>
  <c r="G65" i="27" s="1"/>
  <c r="N111" i="29"/>
  <c r="N110" i="29"/>
  <c r="N109" i="29"/>
  <c r="N108" i="29"/>
  <c r="N114" i="29"/>
  <c r="N115" i="29"/>
  <c r="N116" i="29"/>
  <c r="N117" i="29"/>
  <c r="N118" i="29"/>
  <c r="N119" i="29"/>
  <c r="N120" i="29"/>
  <c r="N121" i="29"/>
  <c r="N122" i="29"/>
  <c r="N123" i="29"/>
  <c r="N113" i="29"/>
  <c r="L123" i="29"/>
  <c r="L122" i="29"/>
  <c r="L121" i="29"/>
  <c r="L120" i="29"/>
  <c r="L119" i="29"/>
  <c r="L118" i="29"/>
  <c r="L117" i="29"/>
  <c r="L109" i="29"/>
  <c r="L110" i="29"/>
  <c r="L111" i="29"/>
  <c r="L112" i="29"/>
  <c r="L113" i="29"/>
  <c r="L114" i="29"/>
  <c r="L115" i="29"/>
  <c r="L108" i="29"/>
  <c r="I123" i="29"/>
  <c r="I122" i="29"/>
  <c r="I121" i="29"/>
  <c r="I120" i="29"/>
  <c r="I109" i="29"/>
  <c r="I110" i="29"/>
  <c r="I111" i="29"/>
  <c r="J111" i="29" s="1"/>
  <c r="I112" i="29"/>
  <c r="I113" i="29"/>
  <c r="I114" i="29"/>
  <c r="I115" i="29"/>
  <c r="I116" i="29"/>
  <c r="I117" i="29"/>
  <c r="I118" i="29"/>
  <c r="I108" i="29"/>
  <c r="F109" i="29"/>
  <c r="O109" i="29" s="1"/>
  <c r="O31" i="32"/>
  <c r="O35" i="32"/>
  <c r="N20" i="32"/>
  <c r="N23" i="32"/>
  <c r="N24" i="32"/>
  <c r="N25" i="32"/>
  <c r="N26" i="32"/>
  <c r="N27" i="32"/>
  <c r="N28" i="32"/>
  <c r="N29" i="32"/>
  <c r="N30" i="32"/>
  <c r="N31" i="32"/>
  <c r="N32" i="32"/>
  <c r="N33" i="32"/>
  <c r="N34" i="32"/>
  <c r="N35" i="32"/>
  <c r="N36" i="32"/>
  <c r="N22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1" i="32"/>
  <c r="L22" i="32"/>
  <c r="L20" i="32"/>
  <c r="I36" i="32"/>
  <c r="I35" i="32"/>
  <c r="I34" i="32"/>
  <c r="I33" i="32"/>
  <c r="I21" i="32"/>
  <c r="J21" i="32" s="1"/>
  <c r="I22" i="32"/>
  <c r="I23" i="32"/>
  <c r="I24" i="32"/>
  <c r="I25" i="32"/>
  <c r="I26" i="32"/>
  <c r="I27" i="32"/>
  <c r="I28" i="32"/>
  <c r="I29" i="32"/>
  <c r="I30" i="32"/>
  <c r="I31" i="32"/>
  <c r="I20" i="32"/>
  <c r="G30" i="32"/>
  <c r="J30" i="32" s="1"/>
  <c r="P30" i="32" s="1"/>
  <c r="G34" i="32"/>
  <c r="J34" i="32" s="1"/>
  <c r="P34" i="32" s="1"/>
  <c r="F21" i="32"/>
  <c r="G26" i="32" s="1"/>
  <c r="J26" i="32" s="1"/>
  <c r="P26" i="32" s="1"/>
  <c r="F22" i="32"/>
  <c r="O22" i="32" s="1"/>
  <c r="F23" i="32"/>
  <c r="F24" i="32"/>
  <c r="O24" i="32" s="1"/>
  <c r="F25" i="32"/>
  <c r="F26" i="32"/>
  <c r="O26" i="32" s="1"/>
  <c r="F27" i="32"/>
  <c r="G27" i="32" s="1"/>
  <c r="J27" i="32" s="1"/>
  <c r="P27" i="32" s="1"/>
  <c r="F28" i="32"/>
  <c r="O28" i="32" s="1"/>
  <c r="F29" i="32"/>
  <c r="F30" i="32"/>
  <c r="O30" i="32" s="1"/>
  <c r="F31" i="32"/>
  <c r="G31" i="32" s="1"/>
  <c r="J31" i="32" s="1"/>
  <c r="P31" i="32" s="1"/>
  <c r="F32" i="32"/>
  <c r="O32" i="32" s="1"/>
  <c r="F33" i="32"/>
  <c r="F34" i="32"/>
  <c r="O34" i="32" s="1"/>
  <c r="F35" i="32"/>
  <c r="G35" i="32" s="1"/>
  <c r="J35" i="32" s="1"/>
  <c r="P35" i="32" s="1"/>
  <c r="F36" i="32"/>
  <c r="O36" i="32" s="1"/>
  <c r="F20" i="32"/>
  <c r="F5" i="32"/>
  <c r="F6" i="32"/>
  <c r="G5" i="32"/>
  <c r="J5" i="32" s="1"/>
  <c r="P5" i="32" s="1"/>
  <c r="I5" i="32"/>
  <c r="L5" i="32"/>
  <c r="I6" i="32"/>
  <c r="J6" i="32" s="1"/>
  <c r="P6" i="32" s="1"/>
  <c r="L6" i="32"/>
  <c r="N6" i="32"/>
  <c r="F7" i="32"/>
  <c r="G7" i="32"/>
  <c r="J7" i="32"/>
  <c r="P7" i="32" s="1"/>
  <c r="L7" i="32"/>
  <c r="F4" i="32"/>
  <c r="G4" i="32"/>
  <c r="J4" i="32" s="1"/>
  <c r="P4" i="32" s="1"/>
  <c r="I4" i="32"/>
  <c r="O5" i="32"/>
  <c r="O6" i="32"/>
  <c r="O7" i="32"/>
  <c r="O4" i="32"/>
  <c r="L35" i="35"/>
  <c r="L36" i="35"/>
  <c r="L37" i="35"/>
  <c r="L38" i="35"/>
  <c r="L39" i="35"/>
  <c r="L40" i="35"/>
  <c r="L41" i="35"/>
  <c r="L34" i="35"/>
  <c r="P40" i="35"/>
  <c r="N36" i="35"/>
  <c r="N37" i="35"/>
  <c r="N38" i="35"/>
  <c r="N39" i="35"/>
  <c r="N40" i="35"/>
  <c r="N41" i="35"/>
  <c r="N42" i="35"/>
  <c r="N35" i="35"/>
  <c r="I34" i="35"/>
  <c r="J34" i="35" s="1"/>
  <c r="P34" i="35" s="1"/>
  <c r="I37" i="35"/>
  <c r="I38" i="35"/>
  <c r="I39" i="35"/>
  <c r="I40" i="35"/>
  <c r="I41" i="35"/>
  <c r="I42" i="35"/>
  <c r="I36" i="35"/>
  <c r="G36" i="35"/>
  <c r="J36" i="35" s="1"/>
  <c r="P36" i="35" s="1"/>
  <c r="G40" i="35"/>
  <c r="F35" i="35"/>
  <c r="F36" i="35"/>
  <c r="O36" i="35"/>
  <c r="F37" i="35"/>
  <c r="F38" i="35"/>
  <c r="G38" i="35" s="1"/>
  <c r="J38" i="35" s="1"/>
  <c r="P38" i="35" s="1"/>
  <c r="O38" i="35"/>
  <c r="F39" i="35"/>
  <c r="F40" i="35"/>
  <c r="O40" i="35"/>
  <c r="O41" i="35"/>
  <c r="F42" i="35"/>
  <c r="G42" i="35" s="1"/>
  <c r="J42" i="35" s="1"/>
  <c r="P42" i="35" s="1"/>
  <c r="O42" i="35"/>
  <c r="J40" i="35"/>
  <c r="O34" i="35"/>
  <c r="F41" i="35"/>
  <c r="G41" i="35" s="1"/>
  <c r="J41" i="35" s="1"/>
  <c r="P41" i="35" s="1"/>
  <c r="F34" i="35"/>
  <c r="N83" i="36"/>
  <c r="N99" i="36"/>
  <c r="N98" i="36"/>
  <c r="N97" i="36"/>
  <c r="N96" i="36"/>
  <c r="N95" i="36"/>
  <c r="N94" i="36"/>
  <c r="N93" i="36"/>
  <c r="N92" i="36"/>
  <c r="N91" i="36"/>
  <c r="N90" i="36"/>
  <c r="N85" i="36"/>
  <c r="N86" i="36"/>
  <c r="N87" i="36"/>
  <c r="N88" i="36"/>
  <c r="N84" i="36"/>
  <c r="L82" i="36"/>
  <c r="L83" i="36"/>
  <c r="L84" i="36"/>
  <c r="L85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81" i="36"/>
  <c r="I82" i="36"/>
  <c r="I83" i="36"/>
  <c r="I84" i="36"/>
  <c r="I85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81" i="36"/>
  <c r="N7" i="36"/>
  <c r="L7" i="36"/>
  <c r="L5" i="36"/>
  <c r="L4" i="36"/>
  <c r="I7" i="36"/>
  <c r="P41" i="31"/>
  <c r="N32" i="31"/>
  <c r="N33" i="31"/>
  <c r="N34" i="31"/>
  <c r="N35" i="31"/>
  <c r="N36" i="31"/>
  <c r="N37" i="31"/>
  <c r="N38" i="31"/>
  <c r="N39" i="31"/>
  <c r="N40" i="31"/>
  <c r="N41" i="31"/>
  <c r="N42" i="31"/>
  <c r="N43" i="31"/>
  <c r="N44" i="31"/>
  <c r="N45" i="31"/>
  <c r="N46" i="31"/>
  <c r="N47" i="31"/>
  <c r="N48" i="31"/>
  <c r="N49" i="31"/>
  <c r="N50" i="31"/>
  <c r="N51" i="31"/>
  <c r="N31" i="31"/>
  <c r="L34" i="31"/>
  <c r="L33" i="31"/>
  <c r="L32" i="31"/>
  <c r="L31" i="31"/>
  <c r="L30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49" i="31"/>
  <c r="L50" i="31"/>
  <c r="L51" i="31"/>
  <c r="L36" i="31"/>
  <c r="I51" i="31"/>
  <c r="I50" i="31"/>
  <c r="I49" i="31"/>
  <c r="J49" i="31" s="1"/>
  <c r="P49" i="31" s="1"/>
  <c r="I48" i="31"/>
  <c r="I47" i="31"/>
  <c r="I46" i="31"/>
  <c r="I45" i="31"/>
  <c r="I44" i="31"/>
  <c r="I31" i="31"/>
  <c r="I32" i="31"/>
  <c r="I33" i="31"/>
  <c r="I34" i="31"/>
  <c r="I35" i="31"/>
  <c r="I36" i="31"/>
  <c r="I37" i="31"/>
  <c r="I38" i="31"/>
  <c r="I39" i="31"/>
  <c r="I40" i="31"/>
  <c r="I41" i="31"/>
  <c r="I42" i="31"/>
  <c r="I30" i="31"/>
  <c r="G50" i="31"/>
  <c r="J50" i="31" s="1"/>
  <c r="P50" i="31" s="1"/>
  <c r="G33" i="31"/>
  <c r="J33" i="31" s="1"/>
  <c r="P33" i="31" s="1"/>
  <c r="G34" i="31"/>
  <c r="J34" i="31" s="1"/>
  <c r="P34" i="31" s="1"/>
  <c r="G37" i="31"/>
  <c r="J37" i="31" s="1"/>
  <c r="P37" i="31" s="1"/>
  <c r="G38" i="31"/>
  <c r="J38" i="31" s="1"/>
  <c r="P38" i="31" s="1"/>
  <c r="G41" i="31"/>
  <c r="J41" i="31" s="1"/>
  <c r="G42" i="31"/>
  <c r="J42" i="31" s="1"/>
  <c r="P42" i="31" s="1"/>
  <c r="G45" i="31"/>
  <c r="J45" i="31" s="1"/>
  <c r="P45" i="31" s="1"/>
  <c r="G46" i="31"/>
  <c r="J46" i="31" s="1"/>
  <c r="P46" i="31" s="1"/>
  <c r="G30" i="31"/>
  <c r="J30" i="31" s="1"/>
  <c r="P30" i="31" s="1"/>
  <c r="F31" i="31"/>
  <c r="F32" i="31"/>
  <c r="O32" i="31" s="1"/>
  <c r="F33" i="31"/>
  <c r="O33" i="31" s="1"/>
  <c r="F34" i="31"/>
  <c r="O34" i="31" s="1"/>
  <c r="F35" i="31"/>
  <c r="F36" i="31"/>
  <c r="O36" i="31" s="1"/>
  <c r="F37" i="31"/>
  <c r="O37" i="31" s="1"/>
  <c r="F38" i="31"/>
  <c r="O38" i="31" s="1"/>
  <c r="F39" i="31"/>
  <c r="F40" i="31"/>
  <c r="O40" i="31" s="1"/>
  <c r="F41" i="31"/>
  <c r="O41" i="31" s="1"/>
  <c r="F42" i="31"/>
  <c r="O42" i="31" s="1"/>
  <c r="F43" i="31"/>
  <c r="F44" i="31"/>
  <c r="O44" i="31" s="1"/>
  <c r="F45" i="31"/>
  <c r="O45" i="31" s="1"/>
  <c r="F46" i="31"/>
  <c r="O46" i="31" s="1"/>
  <c r="F47" i="31"/>
  <c r="F48" i="31"/>
  <c r="O48" i="31" s="1"/>
  <c r="F49" i="31"/>
  <c r="O49" i="31" s="1"/>
  <c r="F50" i="31"/>
  <c r="O50" i="31" s="1"/>
  <c r="F51" i="31"/>
  <c r="G51" i="31" s="1"/>
  <c r="J51" i="31" s="1"/>
  <c r="P51" i="31" s="1"/>
  <c r="F30" i="31"/>
  <c r="O30" i="31" s="1"/>
  <c r="J6" i="25"/>
  <c r="F5" i="25"/>
  <c r="F6" i="25"/>
  <c r="O6" i="25"/>
  <c r="L73" i="24"/>
  <c r="L76" i="24"/>
  <c r="L77" i="24"/>
  <c r="L75" i="24"/>
  <c r="I74" i="24"/>
  <c r="L14" i="23"/>
  <c r="L13" i="23"/>
  <c r="L12" i="23"/>
  <c r="L10" i="23"/>
  <c r="L5" i="23"/>
  <c r="L6" i="23"/>
  <c r="L7" i="23"/>
  <c r="L8" i="23"/>
  <c r="L9" i="23"/>
  <c r="L4" i="23"/>
  <c r="I9" i="23"/>
  <c r="I10" i="23"/>
  <c r="I11" i="23"/>
  <c r="I12" i="23"/>
  <c r="I13" i="23"/>
  <c r="I14" i="23"/>
  <c r="I8" i="23"/>
  <c r="O124" i="31"/>
  <c r="N110" i="31"/>
  <c r="N111" i="31"/>
  <c r="N112" i="31"/>
  <c r="N113" i="31"/>
  <c r="N114" i="31"/>
  <c r="N115" i="31"/>
  <c r="N116" i="31"/>
  <c r="N117" i="31"/>
  <c r="N118" i="31"/>
  <c r="N119" i="31"/>
  <c r="N120" i="31"/>
  <c r="N121" i="31"/>
  <c r="N122" i="31"/>
  <c r="N123" i="31"/>
  <c r="N124" i="31"/>
  <c r="N125" i="31"/>
  <c r="N126" i="31"/>
  <c r="N127" i="31"/>
  <c r="N128" i="31"/>
  <c r="N129" i="31"/>
  <c r="N130" i="31"/>
  <c r="N131" i="31"/>
  <c r="N132" i="31"/>
  <c r="N133" i="31"/>
  <c r="N134" i="31"/>
  <c r="N135" i="31"/>
  <c r="N109" i="31"/>
  <c r="N138" i="31"/>
  <c r="N139" i="31"/>
  <c r="N140" i="31"/>
  <c r="N141" i="31"/>
  <c r="N137" i="31"/>
  <c r="L132" i="31"/>
  <c r="L131" i="31"/>
  <c r="L130" i="31"/>
  <c r="L129" i="31"/>
  <c r="L128" i="31"/>
  <c r="L127" i="31"/>
  <c r="L126" i="31"/>
  <c r="L125" i="31"/>
  <c r="L124" i="31"/>
  <c r="L123" i="31"/>
  <c r="L122" i="31"/>
  <c r="L121" i="31"/>
  <c r="L120" i="31"/>
  <c r="L119" i="31"/>
  <c r="L118" i="31"/>
  <c r="L117" i="31"/>
  <c r="L116" i="31"/>
  <c r="L115" i="31"/>
  <c r="L114" i="31"/>
  <c r="L113" i="31"/>
  <c r="L112" i="31"/>
  <c r="L111" i="31"/>
  <c r="L110" i="31"/>
  <c r="L109" i="31"/>
  <c r="L135" i="31"/>
  <c r="L136" i="31"/>
  <c r="L137" i="31"/>
  <c r="L138" i="31"/>
  <c r="L139" i="31"/>
  <c r="L140" i="31"/>
  <c r="L141" i="31"/>
  <c r="L134" i="31"/>
  <c r="I117" i="31"/>
  <c r="I116" i="31"/>
  <c r="J116" i="31" s="1"/>
  <c r="P116" i="31" s="1"/>
  <c r="I115" i="31"/>
  <c r="I114" i="31"/>
  <c r="I113" i="31"/>
  <c r="I112" i="31"/>
  <c r="I111" i="31"/>
  <c r="I110" i="31"/>
  <c r="I109" i="31"/>
  <c r="I120" i="31"/>
  <c r="I121" i="31"/>
  <c r="I122" i="31"/>
  <c r="I123" i="31"/>
  <c r="I124" i="31"/>
  <c r="I125" i="31"/>
  <c r="I126" i="31"/>
  <c r="I127" i="31"/>
  <c r="I128" i="31"/>
  <c r="I129" i="31"/>
  <c r="I130" i="31"/>
  <c r="I131" i="31"/>
  <c r="I132" i="31"/>
  <c r="I133" i="31"/>
  <c r="I134" i="31"/>
  <c r="I135" i="31"/>
  <c r="I136" i="31"/>
  <c r="I137" i="31"/>
  <c r="I138" i="31"/>
  <c r="I139" i="31"/>
  <c r="I140" i="31"/>
  <c r="I141" i="31"/>
  <c r="I119" i="31"/>
  <c r="G130" i="31"/>
  <c r="J130" i="31" s="1"/>
  <c r="P130" i="31" s="1"/>
  <c r="N19" i="33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35" i="33"/>
  <c r="N36" i="33"/>
  <c r="N37" i="33"/>
  <c r="N38" i="33"/>
  <c r="N39" i="33"/>
  <c r="N40" i="33"/>
  <c r="N41" i="33"/>
  <c r="N42" i="33"/>
  <c r="N43" i="33"/>
  <c r="N44" i="33"/>
  <c r="N45" i="33"/>
  <c r="N46" i="33"/>
  <c r="N47" i="33"/>
  <c r="N48" i="33"/>
  <c r="N49" i="33"/>
  <c r="N50" i="33"/>
  <c r="N51" i="33"/>
  <c r="N52" i="33"/>
  <c r="N53" i="33"/>
  <c r="N54" i="33"/>
  <c r="N55" i="33"/>
  <c r="N56" i="33"/>
  <c r="N57" i="33"/>
  <c r="N58" i="33"/>
  <c r="N59" i="33"/>
  <c r="N60" i="33"/>
  <c r="N61" i="33"/>
  <c r="N62" i="33"/>
  <c r="N63" i="33"/>
  <c r="N64" i="33"/>
  <c r="N65" i="33"/>
  <c r="N66" i="33"/>
  <c r="N67" i="33"/>
  <c r="N68" i="33"/>
  <c r="N69" i="33"/>
  <c r="N70" i="33"/>
  <c r="N71" i="33"/>
  <c r="N72" i="33"/>
  <c r="N73" i="33"/>
  <c r="N74" i="33"/>
  <c r="N75" i="33"/>
  <c r="N76" i="33"/>
  <c r="N77" i="33"/>
  <c r="N78" i="33"/>
  <c r="N79" i="33"/>
  <c r="N80" i="33"/>
  <c r="N81" i="33"/>
  <c r="N82" i="33"/>
  <c r="N83" i="33"/>
  <c r="N84" i="33"/>
  <c r="N85" i="33"/>
  <c r="N86" i="33"/>
  <c r="N87" i="33"/>
  <c r="N88" i="33"/>
  <c r="N18" i="33"/>
  <c r="N91" i="33"/>
  <c r="N92" i="33"/>
  <c r="N93" i="33"/>
  <c r="N94" i="33"/>
  <c r="N95" i="33"/>
  <c r="N96" i="33"/>
  <c r="N97" i="33"/>
  <c r="N98" i="33"/>
  <c r="N99" i="33"/>
  <c r="N90" i="33"/>
  <c r="L99" i="33"/>
  <c r="L98" i="33"/>
  <c r="L97" i="33"/>
  <c r="L96" i="33"/>
  <c r="L95" i="33"/>
  <c r="L94" i="33"/>
  <c r="L93" i="33"/>
  <c r="L92" i="33"/>
  <c r="L91" i="33"/>
  <c r="L90" i="33"/>
  <c r="L89" i="33"/>
  <c r="L88" i="33"/>
  <c r="L87" i="33"/>
  <c r="L86" i="33"/>
  <c r="L85" i="33"/>
  <c r="L84" i="33"/>
  <c r="L83" i="33"/>
  <c r="L82" i="33"/>
  <c r="L81" i="33"/>
  <c r="L80" i="33"/>
  <c r="L79" i="33"/>
  <c r="L78" i="33"/>
  <c r="L77" i="33"/>
  <c r="L76" i="33"/>
  <c r="L75" i="33"/>
  <c r="L74" i="33"/>
  <c r="L73" i="33"/>
  <c r="L72" i="33"/>
  <c r="L71" i="33"/>
  <c r="L70" i="33"/>
  <c r="L69" i="33"/>
  <c r="L68" i="33"/>
  <c r="L67" i="33"/>
  <c r="L66" i="33"/>
  <c r="L65" i="33"/>
  <c r="L64" i="33"/>
  <c r="L63" i="33"/>
  <c r="L62" i="33"/>
  <c r="L61" i="33"/>
  <c r="L60" i="33"/>
  <c r="L59" i="33"/>
  <c r="L58" i="33"/>
  <c r="L57" i="33"/>
  <c r="L56" i="33"/>
  <c r="L55" i="33"/>
  <c r="L54" i="33"/>
  <c r="L53" i="33"/>
  <c r="L52" i="33"/>
  <c r="L51" i="33"/>
  <c r="L50" i="33"/>
  <c r="L49" i="33"/>
  <c r="L48" i="33"/>
  <c r="L47" i="33"/>
  <c r="L46" i="33"/>
  <c r="L45" i="33"/>
  <c r="L44" i="33"/>
  <c r="L43" i="33"/>
  <c r="L42" i="33"/>
  <c r="L41" i="33"/>
  <c r="L19" i="33"/>
  <c r="L20" i="33"/>
  <c r="L21" i="33"/>
  <c r="L22" i="33"/>
  <c r="L23" i="33"/>
  <c r="L24" i="33"/>
  <c r="L25" i="33"/>
  <c r="L26" i="33"/>
  <c r="L27" i="33"/>
  <c r="L28" i="33"/>
  <c r="L29" i="33"/>
  <c r="L30" i="33"/>
  <c r="L31" i="33"/>
  <c r="L32" i="33"/>
  <c r="L33" i="33"/>
  <c r="L34" i="33"/>
  <c r="L35" i="33"/>
  <c r="L36" i="33"/>
  <c r="L37" i="33"/>
  <c r="L38" i="33"/>
  <c r="L39" i="33"/>
  <c r="L18" i="33"/>
  <c r="O110" i="33"/>
  <c r="O126" i="33"/>
  <c r="N109" i="33"/>
  <c r="N108" i="33"/>
  <c r="N107" i="33"/>
  <c r="N106" i="33"/>
  <c r="N112" i="33"/>
  <c r="N113" i="33"/>
  <c r="N114" i="33"/>
  <c r="N115" i="33"/>
  <c r="N116" i="33"/>
  <c r="N117" i="33"/>
  <c r="N118" i="33"/>
  <c r="N119" i="33"/>
  <c r="N120" i="33"/>
  <c r="N121" i="33"/>
  <c r="N122" i="33"/>
  <c r="N123" i="33"/>
  <c r="N124" i="33"/>
  <c r="N125" i="33"/>
  <c r="N126" i="33"/>
  <c r="N127" i="33"/>
  <c r="N111" i="33"/>
  <c r="L127" i="33"/>
  <c r="L107" i="33"/>
  <c r="L108" i="33"/>
  <c r="L109" i="33"/>
  <c r="L110" i="33"/>
  <c r="L111" i="33"/>
  <c r="L112" i="33"/>
  <c r="L113" i="33"/>
  <c r="L114" i="33"/>
  <c r="L115" i="33"/>
  <c r="L116" i="33"/>
  <c r="L117" i="33"/>
  <c r="L118" i="33"/>
  <c r="L119" i="33"/>
  <c r="L120" i="33"/>
  <c r="L121" i="33"/>
  <c r="L122" i="33"/>
  <c r="L123" i="33"/>
  <c r="L124" i="33"/>
  <c r="L125" i="33"/>
  <c r="L106" i="33"/>
  <c r="J111" i="33"/>
  <c r="P111" i="33" s="1"/>
  <c r="J126" i="33"/>
  <c r="P126" i="33" s="1"/>
  <c r="I109" i="33"/>
  <c r="I108" i="33"/>
  <c r="I107" i="33"/>
  <c r="I106" i="33"/>
  <c r="I112" i="33"/>
  <c r="I113" i="33"/>
  <c r="I114" i="33"/>
  <c r="I115" i="33"/>
  <c r="I116" i="33"/>
  <c r="I117" i="33"/>
  <c r="I118" i="33"/>
  <c r="I119" i="33"/>
  <c r="I120" i="33"/>
  <c r="I121" i="33"/>
  <c r="I122" i="33"/>
  <c r="I123" i="33"/>
  <c r="I124" i="33"/>
  <c r="I125" i="33"/>
  <c r="I126" i="33"/>
  <c r="I127" i="33"/>
  <c r="I111" i="33"/>
  <c r="G106" i="33"/>
  <c r="J106" i="33" s="1"/>
  <c r="P106" i="33" s="1"/>
  <c r="G116" i="33"/>
  <c r="J116" i="33" s="1"/>
  <c r="P116" i="33" s="1"/>
  <c r="G120" i="33"/>
  <c r="J120" i="33" s="1"/>
  <c r="P120" i="33" s="1"/>
  <c r="G124" i="33"/>
  <c r="J124" i="33" s="1"/>
  <c r="P124" i="33" s="1"/>
  <c r="G112" i="33"/>
  <c r="J112" i="33" s="1"/>
  <c r="P112" i="33" s="1"/>
  <c r="F107" i="33"/>
  <c r="O107" i="33" s="1"/>
  <c r="F108" i="33"/>
  <c r="O108" i="33" s="1"/>
  <c r="F109" i="33"/>
  <c r="O109" i="33" s="1"/>
  <c r="F110" i="33"/>
  <c r="G110" i="33" s="1"/>
  <c r="J110" i="33" s="1"/>
  <c r="P110" i="33" s="1"/>
  <c r="F111" i="33"/>
  <c r="O111" i="33" s="1"/>
  <c r="F112" i="33"/>
  <c r="O112" i="33" s="1"/>
  <c r="F113" i="33"/>
  <c r="O113" i="33" s="1"/>
  <c r="F114" i="33"/>
  <c r="G114" i="33" s="1"/>
  <c r="J114" i="33" s="1"/>
  <c r="P114" i="33" s="1"/>
  <c r="F115" i="33"/>
  <c r="O115" i="33" s="1"/>
  <c r="F116" i="33"/>
  <c r="O116" i="33" s="1"/>
  <c r="F117" i="33"/>
  <c r="O117" i="33" s="1"/>
  <c r="F118" i="33"/>
  <c r="G118" i="33" s="1"/>
  <c r="J118" i="33" s="1"/>
  <c r="P118" i="33" s="1"/>
  <c r="F119" i="33"/>
  <c r="O119" i="33" s="1"/>
  <c r="F120" i="33"/>
  <c r="O120" i="33" s="1"/>
  <c r="F121" i="33"/>
  <c r="O121" i="33" s="1"/>
  <c r="F122" i="33"/>
  <c r="G122" i="33" s="1"/>
  <c r="J122" i="33" s="1"/>
  <c r="P122" i="33" s="1"/>
  <c r="F123" i="33"/>
  <c r="O123" i="33" s="1"/>
  <c r="F124" i="33"/>
  <c r="O124" i="33" s="1"/>
  <c r="F125" i="33"/>
  <c r="O125" i="33" s="1"/>
  <c r="F126" i="33"/>
  <c r="G126" i="33" s="1"/>
  <c r="F127" i="33"/>
  <c r="O127" i="33" s="1"/>
  <c r="F106" i="33"/>
  <c r="O106" i="33" s="1"/>
  <c r="F12" i="25"/>
  <c r="F14" i="25"/>
  <c r="L12" i="25"/>
  <c r="N12" i="25"/>
  <c r="F13" i="25"/>
  <c r="I13" i="25"/>
  <c r="N13" i="25"/>
  <c r="I14" i="25"/>
  <c r="J14" i="25" s="1"/>
  <c r="L14" i="25"/>
  <c r="N14" i="25"/>
  <c r="P14" i="25"/>
  <c r="F15" i="25"/>
  <c r="I15" i="25"/>
  <c r="L15" i="25"/>
  <c r="N15" i="25"/>
  <c r="F16" i="25"/>
  <c r="I16" i="25"/>
  <c r="L16" i="25"/>
  <c r="N16" i="25"/>
  <c r="F17" i="25"/>
  <c r="G17" i="25"/>
  <c r="J17" i="25" s="1"/>
  <c r="P17" i="25" s="1"/>
  <c r="I17" i="25"/>
  <c r="L17" i="25"/>
  <c r="N17" i="25"/>
  <c r="F11" i="25"/>
  <c r="I11" i="25"/>
  <c r="L11" i="25"/>
  <c r="O12" i="25"/>
  <c r="O13" i="25"/>
  <c r="O16" i="25"/>
  <c r="O17" i="25"/>
  <c r="O11" i="25"/>
  <c r="I20" i="33"/>
  <c r="I19" i="33"/>
  <c r="I18" i="33"/>
  <c r="I23" i="33"/>
  <c r="I24" i="33"/>
  <c r="I25" i="33"/>
  <c r="I26" i="33"/>
  <c r="I27" i="33"/>
  <c r="I28" i="33"/>
  <c r="I29" i="33"/>
  <c r="I30" i="33"/>
  <c r="I31" i="33"/>
  <c r="I32" i="33"/>
  <c r="I33" i="33"/>
  <c r="I34" i="33"/>
  <c r="I35" i="33"/>
  <c r="I36" i="33"/>
  <c r="I37" i="33"/>
  <c r="I38" i="33"/>
  <c r="I39" i="33"/>
  <c r="I40" i="33"/>
  <c r="I41" i="33"/>
  <c r="I42" i="33"/>
  <c r="I43" i="33"/>
  <c r="I44" i="33"/>
  <c r="I45" i="33"/>
  <c r="I46" i="33"/>
  <c r="I47" i="33"/>
  <c r="I48" i="33"/>
  <c r="I49" i="33"/>
  <c r="I50" i="33"/>
  <c r="I51" i="33"/>
  <c r="I52" i="33"/>
  <c r="I53" i="33"/>
  <c r="I54" i="33"/>
  <c r="I55" i="33"/>
  <c r="I56" i="33"/>
  <c r="I57" i="33"/>
  <c r="I58" i="33"/>
  <c r="I59" i="33"/>
  <c r="I60" i="33"/>
  <c r="I61" i="33"/>
  <c r="I62" i="33"/>
  <c r="I63" i="33"/>
  <c r="I64" i="33"/>
  <c r="I65" i="33"/>
  <c r="I66" i="33"/>
  <c r="I67" i="33"/>
  <c r="I68" i="33"/>
  <c r="I69" i="33"/>
  <c r="I70" i="33"/>
  <c r="I71" i="33"/>
  <c r="I72" i="33"/>
  <c r="I73" i="33"/>
  <c r="I74" i="33"/>
  <c r="I75" i="33"/>
  <c r="I76" i="33"/>
  <c r="I77" i="33"/>
  <c r="I78" i="33"/>
  <c r="I79" i="33"/>
  <c r="I80" i="33"/>
  <c r="I81" i="33"/>
  <c r="I82" i="33"/>
  <c r="I83" i="33"/>
  <c r="I84" i="33"/>
  <c r="I85" i="33"/>
  <c r="I86" i="33"/>
  <c r="I87" i="33"/>
  <c r="I88" i="33"/>
  <c r="I89" i="33"/>
  <c r="I90" i="33"/>
  <c r="I91" i="33"/>
  <c r="I92" i="33"/>
  <c r="I93" i="33"/>
  <c r="I94" i="33"/>
  <c r="I95" i="33"/>
  <c r="I96" i="33"/>
  <c r="I97" i="33"/>
  <c r="I98" i="33"/>
  <c r="I99" i="33"/>
  <c r="I22" i="33"/>
  <c r="G35" i="33"/>
  <c r="G67" i="33"/>
  <c r="N5" i="33"/>
  <c r="N6" i="33"/>
  <c r="N7" i="33"/>
  <c r="N8" i="33"/>
  <c r="N9" i="33"/>
  <c r="N10" i="33"/>
  <c r="N11" i="33"/>
  <c r="N12" i="33"/>
  <c r="N4" i="33"/>
  <c r="L7" i="33"/>
  <c r="L6" i="33"/>
  <c r="L5" i="33"/>
  <c r="L4" i="33"/>
  <c r="L10" i="33"/>
  <c r="L11" i="33"/>
  <c r="L12" i="33"/>
  <c r="L13" i="33"/>
  <c r="L9" i="33"/>
  <c r="I6" i="33"/>
  <c r="I5" i="33"/>
  <c r="J5" i="33" s="1"/>
  <c r="P5" i="33" s="1"/>
  <c r="I4" i="33"/>
  <c r="I9" i="33"/>
  <c r="I10" i="33"/>
  <c r="I11" i="33"/>
  <c r="I12" i="33"/>
  <c r="I13" i="33"/>
  <c r="I8" i="33"/>
  <c r="G4" i="33"/>
  <c r="J4" i="33" s="1"/>
  <c r="P4" i="33" s="1"/>
  <c r="P108" i="35"/>
  <c r="O102" i="35"/>
  <c r="O118" i="35"/>
  <c r="N102" i="35"/>
  <c r="N103" i="35"/>
  <c r="N104" i="35"/>
  <c r="N105" i="35"/>
  <c r="N106" i="35"/>
  <c r="N107" i="35"/>
  <c r="N108" i="35"/>
  <c r="N109" i="35"/>
  <c r="N110" i="35"/>
  <c r="N111" i="35"/>
  <c r="N112" i="35"/>
  <c r="N113" i="35"/>
  <c r="N114" i="35"/>
  <c r="N115" i="35"/>
  <c r="N116" i="35"/>
  <c r="N117" i="35"/>
  <c r="N118" i="35"/>
  <c r="N119" i="35"/>
  <c r="N120" i="35"/>
  <c r="N121" i="35"/>
  <c r="N101" i="35"/>
  <c r="L103" i="35"/>
  <c r="L102" i="35"/>
  <c r="L101" i="35"/>
  <c r="L100" i="35"/>
  <c r="L106" i="35"/>
  <c r="L107" i="35"/>
  <c r="L108" i="35"/>
  <c r="L109" i="35"/>
  <c r="L110" i="35"/>
  <c r="L111" i="35"/>
  <c r="L112" i="35"/>
  <c r="L113" i="35"/>
  <c r="L114" i="35"/>
  <c r="L115" i="35"/>
  <c r="L116" i="35"/>
  <c r="L117" i="35"/>
  <c r="L118" i="35"/>
  <c r="L119" i="35"/>
  <c r="L120" i="35"/>
  <c r="L121" i="35"/>
  <c r="L105" i="35"/>
  <c r="J106" i="35"/>
  <c r="P106" i="35" s="1"/>
  <c r="J118" i="35"/>
  <c r="P118" i="35" s="1"/>
  <c r="I104" i="35"/>
  <c r="I103" i="35"/>
  <c r="I102" i="35"/>
  <c r="I101" i="35"/>
  <c r="I100" i="35"/>
  <c r="I107" i="35"/>
  <c r="I108" i="35"/>
  <c r="I109" i="35"/>
  <c r="I110" i="35"/>
  <c r="I111" i="35"/>
  <c r="I112" i="35"/>
  <c r="I113" i="35"/>
  <c r="I114" i="35"/>
  <c r="I115" i="35"/>
  <c r="I116" i="35"/>
  <c r="I117" i="35"/>
  <c r="I118" i="35"/>
  <c r="I119" i="35"/>
  <c r="I120" i="35"/>
  <c r="I121" i="35"/>
  <c r="I106" i="35"/>
  <c r="G108" i="35"/>
  <c r="J108" i="35" s="1"/>
  <c r="F101" i="35"/>
  <c r="G101" i="35" s="1"/>
  <c r="J101" i="35" s="1"/>
  <c r="P101" i="35" s="1"/>
  <c r="F102" i="35"/>
  <c r="F103" i="35"/>
  <c r="O103" i="35" s="1"/>
  <c r="F104" i="35"/>
  <c r="O104" i="35" s="1"/>
  <c r="F105" i="35"/>
  <c r="G105" i="35" s="1"/>
  <c r="J105" i="35" s="1"/>
  <c r="P105" i="35" s="1"/>
  <c r="F106" i="35"/>
  <c r="G116" i="35" s="1"/>
  <c r="J116" i="35" s="1"/>
  <c r="P116" i="35" s="1"/>
  <c r="F107" i="35"/>
  <c r="O107" i="35" s="1"/>
  <c r="F108" i="35"/>
  <c r="O108" i="35" s="1"/>
  <c r="F109" i="35"/>
  <c r="G109" i="35" s="1"/>
  <c r="J109" i="35" s="1"/>
  <c r="P109" i="35" s="1"/>
  <c r="F110" i="35"/>
  <c r="G110" i="35" s="1"/>
  <c r="J110" i="35" s="1"/>
  <c r="P110" i="35" s="1"/>
  <c r="F111" i="35"/>
  <c r="O111" i="35" s="1"/>
  <c r="F112" i="35"/>
  <c r="O112" i="35" s="1"/>
  <c r="F113" i="35"/>
  <c r="G113" i="35" s="1"/>
  <c r="J113" i="35" s="1"/>
  <c r="P113" i="35" s="1"/>
  <c r="F114" i="35"/>
  <c r="G114" i="35" s="1"/>
  <c r="J114" i="35" s="1"/>
  <c r="P114" i="35" s="1"/>
  <c r="F115" i="35"/>
  <c r="O115" i="35" s="1"/>
  <c r="F116" i="35"/>
  <c r="O116" i="35" s="1"/>
  <c r="F117" i="35"/>
  <c r="G117" i="35" s="1"/>
  <c r="J117" i="35" s="1"/>
  <c r="P117" i="35" s="1"/>
  <c r="F118" i="35"/>
  <c r="G118" i="35" s="1"/>
  <c r="F119" i="35"/>
  <c r="O119" i="35" s="1"/>
  <c r="F120" i="35"/>
  <c r="O120" i="35" s="1"/>
  <c r="F121" i="35"/>
  <c r="G121" i="35" s="1"/>
  <c r="J121" i="35" s="1"/>
  <c r="P121" i="35" s="1"/>
  <c r="F100" i="35"/>
  <c r="G100" i="35" s="1"/>
  <c r="J100" i="35" s="1"/>
  <c r="P100" i="35" s="1"/>
  <c r="F83" i="29"/>
  <c r="F101" i="29"/>
  <c r="G83" i="29"/>
  <c r="J83" i="29" s="1"/>
  <c r="I83" i="29"/>
  <c r="L83" i="29"/>
  <c r="N83" i="29"/>
  <c r="P83" i="29"/>
  <c r="F84" i="29"/>
  <c r="G84" i="29"/>
  <c r="I84" i="29"/>
  <c r="J84" i="29"/>
  <c r="P84" i="29" s="1"/>
  <c r="L84" i="29"/>
  <c r="N84" i="29"/>
  <c r="F85" i="29"/>
  <c r="G85" i="29" s="1"/>
  <c r="J85" i="29" s="1"/>
  <c r="I85" i="29"/>
  <c r="L85" i="29"/>
  <c r="N85" i="29"/>
  <c r="F86" i="29"/>
  <c r="O86" i="29" s="1"/>
  <c r="G86" i="29"/>
  <c r="J86" i="29" s="1"/>
  <c r="P86" i="29" s="1"/>
  <c r="I86" i="29"/>
  <c r="L86" i="29"/>
  <c r="N86" i="29"/>
  <c r="F87" i="29"/>
  <c r="G87" i="29"/>
  <c r="J87" i="29" s="1"/>
  <c r="I87" i="29"/>
  <c r="L87" i="29"/>
  <c r="N87" i="29"/>
  <c r="P87" i="29"/>
  <c r="F88" i="29"/>
  <c r="G88" i="29"/>
  <c r="J88" i="29"/>
  <c r="P88" i="29" s="1"/>
  <c r="L88" i="29"/>
  <c r="N88" i="29"/>
  <c r="F89" i="29"/>
  <c r="G89" i="29"/>
  <c r="J89" i="29" s="1"/>
  <c r="P89" i="29" s="1"/>
  <c r="I89" i="29"/>
  <c r="L89" i="29"/>
  <c r="N89" i="29"/>
  <c r="F90" i="29"/>
  <c r="G90" i="29"/>
  <c r="J90" i="29" s="1"/>
  <c r="I90" i="29"/>
  <c r="L90" i="29"/>
  <c r="N90" i="29"/>
  <c r="P90" i="29"/>
  <c r="F91" i="29"/>
  <c r="G91" i="29"/>
  <c r="I91" i="29"/>
  <c r="J91" i="29"/>
  <c r="P91" i="29" s="1"/>
  <c r="L91" i="29"/>
  <c r="N91" i="29"/>
  <c r="F92" i="29"/>
  <c r="I92" i="29"/>
  <c r="L92" i="29"/>
  <c r="N92" i="29"/>
  <c r="F93" i="29"/>
  <c r="G93" i="29"/>
  <c r="J93" i="29" s="1"/>
  <c r="I93" i="29"/>
  <c r="L93" i="29"/>
  <c r="N93" i="29"/>
  <c r="F94" i="29"/>
  <c r="G94" i="29"/>
  <c r="J94" i="29" s="1"/>
  <c r="I94" i="29"/>
  <c r="L94" i="29"/>
  <c r="N94" i="29"/>
  <c r="P94" i="29"/>
  <c r="F95" i="29"/>
  <c r="G95" i="29"/>
  <c r="I95" i="29"/>
  <c r="J95" i="29"/>
  <c r="P95" i="29" s="1"/>
  <c r="L95" i="29"/>
  <c r="N95" i="29"/>
  <c r="F96" i="29"/>
  <c r="I96" i="29"/>
  <c r="L96" i="29"/>
  <c r="N96" i="29"/>
  <c r="F97" i="29"/>
  <c r="G97" i="29"/>
  <c r="J97" i="29" s="1"/>
  <c r="I97" i="29"/>
  <c r="L97" i="29"/>
  <c r="N97" i="29"/>
  <c r="F98" i="29"/>
  <c r="G98" i="29"/>
  <c r="I98" i="29"/>
  <c r="L98" i="29"/>
  <c r="F99" i="29"/>
  <c r="I99" i="29"/>
  <c r="L99" i="29"/>
  <c r="N99" i="29"/>
  <c r="F100" i="29"/>
  <c r="G100" i="29"/>
  <c r="J100" i="29" s="1"/>
  <c r="I100" i="29"/>
  <c r="L100" i="29"/>
  <c r="N100" i="29"/>
  <c r="I101" i="29"/>
  <c r="J101" i="29"/>
  <c r="P101" i="29" s="1"/>
  <c r="N101" i="29"/>
  <c r="F102" i="29"/>
  <c r="G102" i="29"/>
  <c r="I102" i="29"/>
  <c r="L102" i="29"/>
  <c r="N102" i="29"/>
  <c r="F103" i="29"/>
  <c r="G103" i="29"/>
  <c r="I103" i="29"/>
  <c r="J103" i="29"/>
  <c r="P103" i="29" s="1"/>
  <c r="L103" i="29"/>
  <c r="N103" i="29"/>
  <c r="F104" i="29"/>
  <c r="I104" i="29"/>
  <c r="L104" i="29"/>
  <c r="N104" i="29"/>
  <c r="F82" i="29"/>
  <c r="G82" i="29"/>
  <c r="J82" i="29" s="1"/>
  <c r="I82" i="29"/>
  <c r="L82" i="29"/>
  <c r="N82" i="29"/>
  <c r="O83" i="29"/>
  <c r="O84" i="29"/>
  <c r="O85" i="29"/>
  <c r="O87" i="29"/>
  <c r="O88" i="29"/>
  <c r="O89" i="29"/>
  <c r="O90" i="29"/>
  <c r="O91" i="29"/>
  <c r="O93" i="29"/>
  <c r="O94" i="29"/>
  <c r="O95" i="29"/>
  <c r="O97" i="29"/>
  <c r="O98" i="29"/>
  <c r="O100" i="29"/>
  <c r="O101" i="29"/>
  <c r="O102" i="29"/>
  <c r="O103" i="29"/>
  <c r="O82" i="29"/>
  <c r="F55" i="1"/>
  <c r="F56" i="1"/>
  <c r="G55" i="1"/>
  <c r="I55" i="1"/>
  <c r="L55" i="1"/>
  <c r="N55" i="1"/>
  <c r="I56" i="1"/>
  <c r="J56" i="1"/>
  <c r="P56" i="1" s="1"/>
  <c r="L56" i="1"/>
  <c r="N56" i="1"/>
  <c r="F57" i="1"/>
  <c r="G57" i="1"/>
  <c r="J57" i="1" s="1"/>
  <c r="I57" i="1"/>
  <c r="L57" i="1"/>
  <c r="N57" i="1"/>
  <c r="P57" i="1"/>
  <c r="F58" i="1"/>
  <c r="G58" i="1"/>
  <c r="I58" i="1"/>
  <c r="J58" i="1"/>
  <c r="P58" i="1" s="1"/>
  <c r="L58" i="1"/>
  <c r="N58" i="1"/>
  <c r="F59" i="1"/>
  <c r="I59" i="1"/>
  <c r="N59" i="1"/>
  <c r="F60" i="1"/>
  <c r="G60" i="1"/>
  <c r="J60" i="1"/>
  <c r="P60" i="1" s="1"/>
  <c r="L60" i="1"/>
  <c r="N60" i="1"/>
  <c r="F61" i="1"/>
  <c r="I61" i="1"/>
  <c r="L61" i="1"/>
  <c r="N61" i="1"/>
  <c r="F62" i="1"/>
  <c r="O62" i="1" s="1"/>
  <c r="G62" i="1"/>
  <c r="J62" i="1" s="1"/>
  <c r="I62" i="1"/>
  <c r="L62" i="1"/>
  <c r="N62" i="1"/>
  <c r="F63" i="1"/>
  <c r="G63" i="1"/>
  <c r="J63" i="1" s="1"/>
  <c r="I63" i="1"/>
  <c r="L63" i="1"/>
  <c r="N63" i="1"/>
  <c r="P63" i="1"/>
  <c r="F64" i="1"/>
  <c r="G64" i="1"/>
  <c r="I64" i="1"/>
  <c r="J64" i="1"/>
  <c r="P64" i="1" s="1"/>
  <c r="L64" i="1"/>
  <c r="N64" i="1"/>
  <c r="F54" i="1"/>
  <c r="G54" i="1" s="1"/>
  <c r="J54" i="1" s="1"/>
  <c r="P54" i="1" s="1"/>
  <c r="I54" i="1"/>
  <c r="L54" i="1"/>
  <c r="O55" i="1"/>
  <c r="O56" i="1"/>
  <c r="O57" i="1"/>
  <c r="O58" i="1"/>
  <c r="O60" i="1"/>
  <c r="O63" i="1"/>
  <c r="O64" i="1"/>
  <c r="O54" i="1"/>
  <c r="N9" i="16"/>
  <c r="L9" i="16"/>
  <c r="J8" i="16"/>
  <c r="P8" i="16" s="1"/>
  <c r="I8" i="16"/>
  <c r="N19" i="16"/>
  <c r="L19" i="16"/>
  <c r="I18" i="16"/>
  <c r="J18" i="16" s="1"/>
  <c r="P18" i="16" s="1"/>
  <c r="L10" i="4"/>
  <c r="L11" i="4"/>
  <c r="L9" i="4"/>
  <c r="J11" i="4"/>
  <c r="L40" i="25"/>
  <c r="L39" i="25"/>
  <c r="L38" i="25"/>
  <c r="L43" i="25"/>
  <c r="L44" i="25"/>
  <c r="L45" i="25"/>
  <c r="L46" i="25"/>
  <c r="L47" i="25"/>
  <c r="L48" i="25"/>
  <c r="P48" i="25" s="1"/>
  <c r="L49" i="25"/>
  <c r="L50" i="25"/>
  <c r="L51" i="25"/>
  <c r="L52" i="25"/>
  <c r="L42" i="25"/>
  <c r="F141" i="31"/>
  <c r="F110" i="31"/>
  <c r="F111" i="31"/>
  <c r="F112" i="31"/>
  <c r="O112" i="31" s="1"/>
  <c r="F113" i="31"/>
  <c r="F114" i="31"/>
  <c r="F115" i="31"/>
  <c r="F116" i="31"/>
  <c r="O116" i="31" s="1"/>
  <c r="F117" i="31"/>
  <c r="O117" i="31" s="1"/>
  <c r="F118" i="31"/>
  <c r="F119" i="31"/>
  <c r="F120" i="31"/>
  <c r="F121" i="31"/>
  <c r="F122" i="31"/>
  <c r="O122" i="31" s="1"/>
  <c r="F123" i="31"/>
  <c r="F124" i="31"/>
  <c r="G124" i="31" s="1"/>
  <c r="J124" i="31" s="1"/>
  <c r="P124" i="31" s="1"/>
  <c r="F125" i="31"/>
  <c r="F126" i="31"/>
  <c r="O126" i="31" s="1"/>
  <c r="F127" i="31"/>
  <c r="F128" i="31"/>
  <c r="F129" i="31"/>
  <c r="F130" i="31"/>
  <c r="O130" i="31" s="1"/>
  <c r="F131" i="31"/>
  <c r="F132" i="31"/>
  <c r="F133" i="31"/>
  <c r="F134" i="31"/>
  <c r="O134" i="31" s="1"/>
  <c r="F135" i="31"/>
  <c r="F136" i="31"/>
  <c r="F137" i="31"/>
  <c r="F138" i="31"/>
  <c r="O138" i="31" s="1"/>
  <c r="F139" i="31"/>
  <c r="F140" i="31"/>
  <c r="G140" i="31" s="1"/>
  <c r="J140" i="31" s="1"/>
  <c r="P140" i="31" s="1"/>
  <c r="F109" i="31"/>
  <c r="F39" i="25"/>
  <c r="F48" i="25"/>
  <c r="N39" i="25"/>
  <c r="F40" i="25"/>
  <c r="I40" i="25"/>
  <c r="N40" i="25"/>
  <c r="F41" i="25"/>
  <c r="I41" i="25"/>
  <c r="N41" i="25"/>
  <c r="F42" i="25"/>
  <c r="G42" i="25" s="1"/>
  <c r="J42" i="25" s="1"/>
  <c r="P42" i="25" s="1"/>
  <c r="I42" i="25"/>
  <c r="N42" i="25"/>
  <c r="F43" i="25"/>
  <c r="O43" i="25" s="1"/>
  <c r="I43" i="25"/>
  <c r="N43" i="25"/>
  <c r="F44" i="25"/>
  <c r="I44" i="25"/>
  <c r="N44" i="25"/>
  <c r="F45" i="25"/>
  <c r="I45" i="25"/>
  <c r="N45" i="25"/>
  <c r="F46" i="25"/>
  <c r="I46" i="25"/>
  <c r="N46" i="25"/>
  <c r="F47" i="25"/>
  <c r="O47" i="25" s="1"/>
  <c r="I47" i="25"/>
  <c r="N47" i="25"/>
  <c r="I48" i="25"/>
  <c r="J48" i="25" s="1"/>
  <c r="N48" i="25"/>
  <c r="F49" i="25"/>
  <c r="I49" i="25"/>
  <c r="N49" i="25"/>
  <c r="F50" i="25"/>
  <c r="I50" i="25"/>
  <c r="N50" i="25"/>
  <c r="F51" i="25"/>
  <c r="I51" i="25"/>
  <c r="N51" i="25"/>
  <c r="F52" i="25"/>
  <c r="O52" i="25" s="1"/>
  <c r="F38" i="25"/>
  <c r="I38" i="25"/>
  <c r="N38" i="25"/>
  <c r="O40" i="25"/>
  <c r="O41" i="25"/>
  <c r="O42" i="25"/>
  <c r="O45" i="25"/>
  <c r="O46" i="25"/>
  <c r="O49" i="25"/>
  <c r="O50" i="25"/>
  <c r="O51" i="25"/>
  <c r="O38" i="25"/>
  <c r="F58" i="25"/>
  <c r="F60" i="25"/>
  <c r="I58" i="25"/>
  <c r="L58" i="25"/>
  <c r="N58" i="25"/>
  <c r="F59" i="25"/>
  <c r="L59" i="25"/>
  <c r="I60" i="25"/>
  <c r="J60" i="25" s="1"/>
  <c r="P60" i="25" s="1"/>
  <c r="L60" i="25"/>
  <c r="N60" i="25"/>
  <c r="F61" i="25"/>
  <c r="G61" i="25"/>
  <c r="J61" i="25" s="1"/>
  <c r="P61" i="25" s="1"/>
  <c r="I61" i="25"/>
  <c r="N61" i="25"/>
  <c r="F62" i="25"/>
  <c r="I62" i="25"/>
  <c r="L62" i="25"/>
  <c r="N62" i="25"/>
  <c r="F63" i="25"/>
  <c r="O63" i="25" s="1"/>
  <c r="G63" i="25"/>
  <c r="J63" i="25" s="1"/>
  <c r="P63" i="25" s="1"/>
  <c r="I63" i="25"/>
  <c r="L63" i="25"/>
  <c r="N63" i="25"/>
  <c r="F64" i="25"/>
  <c r="G64" i="25"/>
  <c r="J64" i="25" s="1"/>
  <c r="I64" i="25"/>
  <c r="L64" i="25"/>
  <c r="N64" i="25"/>
  <c r="P64" i="25"/>
  <c r="F65" i="25"/>
  <c r="G65" i="25" s="1"/>
  <c r="I65" i="25"/>
  <c r="J65" i="25"/>
  <c r="P65" i="25" s="1"/>
  <c r="L65" i="25"/>
  <c r="N65" i="25"/>
  <c r="F66" i="25"/>
  <c r="I66" i="25"/>
  <c r="L66" i="25"/>
  <c r="N66" i="25"/>
  <c r="F67" i="25"/>
  <c r="O67" i="25" s="1"/>
  <c r="G67" i="25"/>
  <c r="J67" i="25" s="1"/>
  <c r="P67" i="25" s="1"/>
  <c r="I67" i="25"/>
  <c r="L67" i="25"/>
  <c r="N67" i="25"/>
  <c r="F68" i="25"/>
  <c r="G68" i="25"/>
  <c r="J68" i="25" s="1"/>
  <c r="I68" i="25"/>
  <c r="L68" i="25"/>
  <c r="N68" i="25"/>
  <c r="P68" i="25"/>
  <c r="F69" i="25"/>
  <c r="G69" i="25" s="1"/>
  <c r="I69" i="25"/>
  <c r="J69" i="25"/>
  <c r="P69" i="25" s="1"/>
  <c r="L69" i="25"/>
  <c r="N69" i="25"/>
  <c r="F70" i="25"/>
  <c r="I70" i="25"/>
  <c r="L70" i="25"/>
  <c r="N70" i="25"/>
  <c r="F71" i="25"/>
  <c r="O71" i="25" s="1"/>
  <c r="G71" i="25"/>
  <c r="J71" i="25" s="1"/>
  <c r="P71" i="25" s="1"/>
  <c r="I71" i="25"/>
  <c r="L71" i="25"/>
  <c r="N71" i="25"/>
  <c r="F57" i="25"/>
  <c r="G57" i="25"/>
  <c r="J57" i="25" s="1"/>
  <c r="I57" i="25"/>
  <c r="L57" i="25"/>
  <c r="N57" i="25"/>
  <c r="P57" i="25"/>
  <c r="O60" i="25"/>
  <c r="O61" i="25"/>
  <c r="O64" i="25"/>
  <c r="O65" i="25"/>
  <c r="O68" i="25"/>
  <c r="O69" i="25"/>
  <c r="O57" i="25"/>
  <c r="I5" i="26"/>
  <c r="J5" i="26" s="1"/>
  <c r="L5" i="26"/>
  <c r="N5" i="26"/>
  <c r="P5" i="26"/>
  <c r="F6" i="26"/>
  <c r="F5" i="26"/>
  <c r="G6" i="26"/>
  <c r="I6" i="26"/>
  <c r="L6" i="26"/>
  <c r="N6" i="26"/>
  <c r="F7" i="26"/>
  <c r="G7" i="26" s="1"/>
  <c r="J7" i="26" s="1"/>
  <c r="P7" i="26" s="1"/>
  <c r="I7" i="26"/>
  <c r="L7" i="26"/>
  <c r="F8" i="26"/>
  <c r="G8" i="26"/>
  <c r="J8" i="26" s="1"/>
  <c r="I8" i="26"/>
  <c r="L8" i="26"/>
  <c r="N8" i="26"/>
  <c r="F9" i="26"/>
  <c r="G9" i="26"/>
  <c r="J9" i="26" s="1"/>
  <c r="I9" i="26"/>
  <c r="L9" i="26"/>
  <c r="N9" i="26"/>
  <c r="P9" i="26"/>
  <c r="F10" i="26"/>
  <c r="G10" i="26" s="1"/>
  <c r="I10" i="26"/>
  <c r="J10" i="26"/>
  <c r="P10" i="26" s="1"/>
  <c r="L10" i="26"/>
  <c r="N10" i="26"/>
  <c r="F11" i="26"/>
  <c r="I11" i="26"/>
  <c r="L11" i="26"/>
  <c r="N11" i="26"/>
  <c r="F12" i="26"/>
  <c r="G12" i="26"/>
  <c r="J12" i="26" s="1"/>
  <c r="I12" i="26"/>
  <c r="L12" i="26"/>
  <c r="N12" i="26"/>
  <c r="F13" i="26"/>
  <c r="G13" i="26"/>
  <c r="J13" i="26" s="1"/>
  <c r="I13" i="26"/>
  <c r="L13" i="26"/>
  <c r="N13" i="26"/>
  <c r="P13" i="26"/>
  <c r="F14" i="26"/>
  <c r="G14" i="26" s="1"/>
  <c r="I14" i="26"/>
  <c r="J14" i="26"/>
  <c r="P14" i="26" s="1"/>
  <c r="N14" i="26"/>
  <c r="F15" i="26"/>
  <c r="O15" i="26" s="1"/>
  <c r="G15" i="26"/>
  <c r="J15" i="26" s="1"/>
  <c r="P15" i="26" s="1"/>
  <c r="I15" i="26"/>
  <c r="L15" i="26"/>
  <c r="N15" i="26"/>
  <c r="F4" i="26"/>
  <c r="G4" i="26"/>
  <c r="J4" i="26"/>
  <c r="P4" i="26" s="1"/>
  <c r="L4" i="26"/>
  <c r="N4" i="26"/>
  <c r="O5" i="26"/>
  <c r="O6" i="26"/>
  <c r="O7" i="26"/>
  <c r="O8" i="26"/>
  <c r="O9" i="26"/>
  <c r="O10" i="26"/>
  <c r="O12" i="26"/>
  <c r="O13" i="26"/>
  <c r="O14" i="26"/>
  <c r="F125" i="26"/>
  <c r="G125" i="26" s="1"/>
  <c r="J125" i="26" s="1"/>
  <c r="F129" i="26"/>
  <c r="I125" i="26"/>
  <c r="L125" i="26"/>
  <c r="N125" i="26"/>
  <c r="F126" i="26"/>
  <c r="O126" i="26" s="1"/>
  <c r="G126" i="26"/>
  <c r="J126" i="26" s="1"/>
  <c r="P126" i="26" s="1"/>
  <c r="I126" i="26"/>
  <c r="L126" i="26"/>
  <c r="N126" i="26"/>
  <c r="F127" i="26"/>
  <c r="L127" i="26"/>
  <c r="N127" i="26"/>
  <c r="F128" i="26"/>
  <c r="G128" i="26" s="1"/>
  <c r="J128" i="26" s="1"/>
  <c r="P128" i="26" s="1"/>
  <c r="I128" i="26"/>
  <c r="L128" i="26"/>
  <c r="N128" i="26"/>
  <c r="I129" i="26"/>
  <c r="J129" i="26"/>
  <c r="P129" i="26" s="1"/>
  <c r="F124" i="26"/>
  <c r="I124" i="26"/>
  <c r="L124" i="26"/>
  <c r="N124" i="26"/>
  <c r="O127" i="26"/>
  <c r="O124" i="26"/>
  <c r="O4" i="26"/>
  <c r="O75" i="36"/>
  <c r="N25" i="36"/>
  <c r="N26" i="36"/>
  <c r="N27" i="36"/>
  <c r="N28" i="36"/>
  <c r="N29" i="36"/>
  <c r="N30" i="36"/>
  <c r="N31" i="36"/>
  <c r="N32" i="36"/>
  <c r="N33" i="36"/>
  <c r="N34" i="36"/>
  <c r="N35" i="36"/>
  <c r="N36" i="36"/>
  <c r="N37" i="36"/>
  <c r="N38" i="36"/>
  <c r="N39" i="36"/>
  <c r="N40" i="36"/>
  <c r="N41" i="36"/>
  <c r="N42" i="36"/>
  <c r="N43" i="36"/>
  <c r="N44" i="36"/>
  <c r="N45" i="36"/>
  <c r="N46" i="36"/>
  <c r="N47" i="36"/>
  <c r="N48" i="36"/>
  <c r="N49" i="36"/>
  <c r="N50" i="36"/>
  <c r="N51" i="36"/>
  <c r="N52" i="36"/>
  <c r="N53" i="36"/>
  <c r="N54" i="36"/>
  <c r="N55" i="36"/>
  <c r="N56" i="36"/>
  <c r="N57" i="36"/>
  <c r="N58" i="36"/>
  <c r="N59" i="36"/>
  <c r="N60" i="36"/>
  <c r="N61" i="36"/>
  <c r="N62" i="36"/>
  <c r="N63" i="36"/>
  <c r="N64" i="36"/>
  <c r="N65" i="36"/>
  <c r="N66" i="36"/>
  <c r="N67" i="36"/>
  <c r="N68" i="36"/>
  <c r="N69" i="36"/>
  <c r="N70" i="36"/>
  <c r="N71" i="36"/>
  <c r="N72" i="36"/>
  <c r="N73" i="36"/>
  <c r="N74" i="36"/>
  <c r="N75" i="36"/>
  <c r="N24" i="36"/>
  <c r="N18" i="36"/>
  <c r="N19" i="36"/>
  <c r="N20" i="36"/>
  <c r="N21" i="36"/>
  <c r="N22" i="36"/>
  <c r="N17" i="36"/>
  <c r="L75" i="36"/>
  <c r="L74" i="36"/>
  <c r="L73" i="36"/>
  <c r="L72" i="36"/>
  <c r="L71" i="36"/>
  <c r="L70" i="36"/>
  <c r="L69" i="36"/>
  <c r="L68" i="36"/>
  <c r="L67" i="36"/>
  <c r="L66" i="36"/>
  <c r="L65" i="36"/>
  <c r="L64" i="36"/>
  <c r="L63" i="36"/>
  <c r="L62" i="36"/>
  <c r="L61" i="36"/>
  <c r="L60" i="36"/>
  <c r="L59" i="36"/>
  <c r="L58" i="36"/>
  <c r="L57" i="36"/>
  <c r="L56" i="36"/>
  <c r="L55" i="36"/>
  <c r="L54" i="36"/>
  <c r="L53" i="36"/>
  <c r="L52" i="36"/>
  <c r="L51" i="36"/>
  <c r="L50" i="36"/>
  <c r="L49" i="36"/>
  <c r="L48" i="36"/>
  <c r="L47" i="36"/>
  <c r="L46" i="36"/>
  <c r="L45" i="36"/>
  <c r="L18" i="36"/>
  <c r="L19" i="36"/>
  <c r="L20" i="36"/>
  <c r="L21" i="36"/>
  <c r="L22" i="36"/>
  <c r="L23" i="36"/>
  <c r="L24" i="36"/>
  <c r="L25" i="36"/>
  <c r="L26" i="36"/>
  <c r="L27" i="36"/>
  <c r="L28" i="36"/>
  <c r="L29" i="36"/>
  <c r="L30" i="36"/>
  <c r="L31" i="36"/>
  <c r="L32" i="36"/>
  <c r="L33" i="36"/>
  <c r="L34" i="36"/>
  <c r="L35" i="36"/>
  <c r="L36" i="36"/>
  <c r="L37" i="36"/>
  <c r="L38" i="36"/>
  <c r="L39" i="36"/>
  <c r="L40" i="36"/>
  <c r="L41" i="36"/>
  <c r="L42" i="36"/>
  <c r="L43" i="36"/>
  <c r="L17" i="36"/>
  <c r="J75" i="36"/>
  <c r="P75" i="36" s="1"/>
  <c r="I75" i="36"/>
  <c r="I74" i="36"/>
  <c r="I73" i="36"/>
  <c r="I72" i="36"/>
  <c r="I71" i="36"/>
  <c r="I70" i="36"/>
  <c r="I69" i="36"/>
  <c r="I68" i="36"/>
  <c r="I67" i="36"/>
  <c r="I66" i="36"/>
  <c r="I65" i="36"/>
  <c r="I64" i="36"/>
  <c r="I63" i="36"/>
  <c r="I62" i="36"/>
  <c r="I61" i="36"/>
  <c r="I60" i="36"/>
  <c r="I59" i="36"/>
  <c r="I58" i="36"/>
  <c r="I57" i="36"/>
  <c r="I56" i="36"/>
  <c r="I55" i="36"/>
  <c r="I54" i="36"/>
  <c r="I53" i="36"/>
  <c r="I52" i="36"/>
  <c r="I51" i="36"/>
  <c r="I50" i="36"/>
  <c r="I49" i="36"/>
  <c r="I48" i="36"/>
  <c r="I47" i="36"/>
  <c r="I46" i="36"/>
  <c r="I45" i="36"/>
  <c r="I44" i="36"/>
  <c r="I43" i="36"/>
  <c r="I42" i="36"/>
  <c r="I41" i="36"/>
  <c r="I40" i="36"/>
  <c r="I39" i="36"/>
  <c r="I38" i="36"/>
  <c r="I37" i="36"/>
  <c r="I36" i="36"/>
  <c r="I35" i="36"/>
  <c r="I34" i="36"/>
  <c r="I33" i="36"/>
  <c r="I32" i="36"/>
  <c r="I31" i="36"/>
  <c r="I18" i="36"/>
  <c r="I19" i="36"/>
  <c r="I20" i="36"/>
  <c r="I21" i="36"/>
  <c r="I22" i="36"/>
  <c r="I23" i="36"/>
  <c r="I24" i="36"/>
  <c r="I25" i="36"/>
  <c r="I26" i="36"/>
  <c r="I27" i="36"/>
  <c r="I28" i="36"/>
  <c r="I29" i="36"/>
  <c r="I17" i="36"/>
  <c r="G70" i="36"/>
  <c r="J70" i="36" s="1"/>
  <c r="P70" i="36" s="1"/>
  <c r="J35" i="33"/>
  <c r="P35" i="33" s="1"/>
  <c r="J67" i="33"/>
  <c r="P67" i="33" s="1"/>
  <c r="J95" i="33"/>
  <c r="P95" i="33" s="1"/>
  <c r="J97" i="33"/>
  <c r="P97" i="33" s="1"/>
  <c r="F19" i="33"/>
  <c r="G19" i="33" s="1"/>
  <c r="J19" i="33" s="1"/>
  <c r="P19" i="33" s="1"/>
  <c r="F20" i="33"/>
  <c r="F21" i="33"/>
  <c r="O21" i="33" s="1"/>
  <c r="F22" i="33"/>
  <c r="F23" i="33"/>
  <c r="O23" i="33" s="1"/>
  <c r="F24" i="33"/>
  <c r="F25" i="33"/>
  <c r="O25" i="33" s="1"/>
  <c r="F26" i="33"/>
  <c r="F27" i="33"/>
  <c r="G27" i="33" s="1"/>
  <c r="J27" i="33" s="1"/>
  <c r="P27" i="33" s="1"/>
  <c r="F28" i="33"/>
  <c r="F29" i="33"/>
  <c r="O29" i="33" s="1"/>
  <c r="F30" i="33"/>
  <c r="F31" i="33"/>
  <c r="O31" i="33" s="1"/>
  <c r="F32" i="33"/>
  <c r="F33" i="33"/>
  <c r="O33" i="33" s="1"/>
  <c r="F34" i="33"/>
  <c r="F35" i="33"/>
  <c r="O35" i="33" s="1"/>
  <c r="F36" i="33"/>
  <c r="F37" i="33"/>
  <c r="O37" i="33" s="1"/>
  <c r="F38" i="33"/>
  <c r="F39" i="33"/>
  <c r="O39" i="33" s="1"/>
  <c r="F40" i="33"/>
  <c r="F41" i="33"/>
  <c r="O41" i="33" s="1"/>
  <c r="F42" i="33"/>
  <c r="F43" i="33"/>
  <c r="G43" i="33" s="1"/>
  <c r="J43" i="33" s="1"/>
  <c r="P43" i="33" s="1"/>
  <c r="F44" i="33"/>
  <c r="F45" i="33"/>
  <c r="O45" i="33" s="1"/>
  <c r="F46" i="33"/>
  <c r="F47" i="33"/>
  <c r="O47" i="33" s="1"/>
  <c r="F48" i="33"/>
  <c r="F49" i="33"/>
  <c r="O49" i="33" s="1"/>
  <c r="F50" i="33"/>
  <c r="F51" i="33"/>
  <c r="G51" i="33" s="1"/>
  <c r="J51" i="33" s="1"/>
  <c r="P51" i="33" s="1"/>
  <c r="F52" i="33"/>
  <c r="F53" i="33"/>
  <c r="O53" i="33" s="1"/>
  <c r="F54" i="33"/>
  <c r="F55" i="33"/>
  <c r="O55" i="33" s="1"/>
  <c r="F56" i="33"/>
  <c r="F57" i="33"/>
  <c r="O57" i="33" s="1"/>
  <c r="F58" i="33"/>
  <c r="F59" i="33"/>
  <c r="G59" i="33" s="1"/>
  <c r="J59" i="33" s="1"/>
  <c r="P59" i="33" s="1"/>
  <c r="F60" i="33"/>
  <c r="F61" i="33"/>
  <c r="O61" i="33" s="1"/>
  <c r="F62" i="33"/>
  <c r="F63" i="33"/>
  <c r="O63" i="33" s="1"/>
  <c r="F64" i="33"/>
  <c r="F65" i="33"/>
  <c r="O65" i="33" s="1"/>
  <c r="F66" i="33"/>
  <c r="F67" i="33"/>
  <c r="O67" i="33" s="1"/>
  <c r="F68" i="33"/>
  <c r="F69" i="33"/>
  <c r="O69" i="33" s="1"/>
  <c r="F70" i="33"/>
  <c r="F71" i="33"/>
  <c r="O71" i="33" s="1"/>
  <c r="F72" i="33"/>
  <c r="F73" i="33"/>
  <c r="O73" i="33" s="1"/>
  <c r="F74" i="33"/>
  <c r="F75" i="33"/>
  <c r="G75" i="33" s="1"/>
  <c r="J75" i="33" s="1"/>
  <c r="P75" i="33" s="1"/>
  <c r="F76" i="33"/>
  <c r="F77" i="33"/>
  <c r="O77" i="33" s="1"/>
  <c r="F78" i="33"/>
  <c r="F79" i="33"/>
  <c r="O79" i="33" s="1"/>
  <c r="F80" i="33"/>
  <c r="F81" i="33"/>
  <c r="O81" i="33" s="1"/>
  <c r="F82" i="33"/>
  <c r="F83" i="33"/>
  <c r="G83" i="33" s="1"/>
  <c r="J83" i="33" s="1"/>
  <c r="P83" i="33" s="1"/>
  <c r="F84" i="33"/>
  <c r="F85" i="33"/>
  <c r="O85" i="33" s="1"/>
  <c r="F86" i="33"/>
  <c r="F87" i="33"/>
  <c r="O87" i="33" s="1"/>
  <c r="F88" i="33"/>
  <c r="F89" i="33"/>
  <c r="O89" i="33" s="1"/>
  <c r="F90" i="33"/>
  <c r="F91" i="33"/>
  <c r="G91" i="33" s="1"/>
  <c r="J91" i="33" s="1"/>
  <c r="P91" i="33" s="1"/>
  <c r="F92" i="33"/>
  <c r="F93" i="33"/>
  <c r="O93" i="33" s="1"/>
  <c r="F94" i="33"/>
  <c r="F95" i="33"/>
  <c r="O95" i="33" s="1"/>
  <c r="F96" i="33"/>
  <c r="F97" i="33"/>
  <c r="G97" i="33" s="1"/>
  <c r="F98" i="33"/>
  <c r="F99" i="33"/>
  <c r="G99" i="33" s="1"/>
  <c r="J99" i="33" s="1"/>
  <c r="P99" i="33" s="1"/>
  <c r="F18" i="33"/>
  <c r="F5" i="33"/>
  <c r="O5" i="33" s="1"/>
  <c r="F6" i="33"/>
  <c r="O6" i="33" s="1"/>
  <c r="F7" i="33"/>
  <c r="F8" i="33"/>
  <c r="F9" i="33"/>
  <c r="F10" i="33"/>
  <c r="G10" i="33" s="1"/>
  <c r="J10" i="33" s="1"/>
  <c r="P10" i="33" s="1"/>
  <c r="F11" i="33"/>
  <c r="F12" i="33"/>
  <c r="F13" i="33"/>
  <c r="F4" i="33"/>
  <c r="O4" i="33" s="1"/>
  <c r="F76" i="20"/>
  <c r="O76" i="20" s="1"/>
  <c r="F74" i="20"/>
  <c r="G74" i="20" s="1"/>
  <c r="F73" i="20"/>
  <c r="I72" i="20"/>
  <c r="I76" i="20" s="1"/>
  <c r="L68" i="20"/>
  <c r="L76" i="20" s="1"/>
  <c r="F130" i="29"/>
  <c r="F135" i="29"/>
  <c r="G137" i="29" s="1"/>
  <c r="J137" i="29" s="1"/>
  <c r="P137" i="29" s="1"/>
  <c r="I130" i="29"/>
  <c r="L130" i="29"/>
  <c r="N130" i="29"/>
  <c r="O130" i="29"/>
  <c r="N129" i="29"/>
  <c r="N138" i="29"/>
  <c r="N137" i="29"/>
  <c r="N136" i="29"/>
  <c r="N132" i="29"/>
  <c r="N133" i="29"/>
  <c r="N134" i="29"/>
  <c r="N131" i="29"/>
  <c r="L138" i="29"/>
  <c r="L137" i="29"/>
  <c r="L136" i="29"/>
  <c r="L135" i="29"/>
  <c r="L134" i="29"/>
  <c r="L133" i="29"/>
  <c r="L132" i="29"/>
  <c r="L129" i="29"/>
  <c r="P129" i="29" s="1"/>
  <c r="F131" i="29"/>
  <c r="I131" i="29"/>
  <c r="F132" i="29"/>
  <c r="G132" i="29" s="1"/>
  <c r="J132" i="29" s="1"/>
  <c r="I132" i="29"/>
  <c r="F133" i="29"/>
  <c r="G133" i="29" s="1"/>
  <c r="J133" i="29" s="1"/>
  <c r="I133" i="29"/>
  <c r="F134" i="29"/>
  <c r="I134" i="29"/>
  <c r="I135" i="29"/>
  <c r="J135" i="29" s="1"/>
  <c r="F136" i="29"/>
  <c r="G136" i="29"/>
  <c r="I136" i="29"/>
  <c r="F137" i="29"/>
  <c r="F138" i="29"/>
  <c r="G138" i="29" s="1"/>
  <c r="J138" i="29" s="1"/>
  <c r="I138" i="29"/>
  <c r="F129" i="29"/>
  <c r="G129" i="29" s="1"/>
  <c r="J129" i="29" s="1"/>
  <c r="I129" i="29"/>
  <c r="N102" i="8"/>
  <c r="N101" i="8"/>
  <c r="N100" i="8"/>
  <c r="N99" i="8"/>
  <c r="N98" i="8"/>
  <c r="N97" i="8"/>
  <c r="N93" i="8"/>
  <c r="N94" i="8"/>
  <c r="N95" i="8"/>
  <c r="N92" i="8"/>
  <c r="L92" i="8"/>
  <c r="L93" i="8"/>
  <c r="L94" i="8"/>
  <c r="L95" i="8"/>
  <c r="L96" i="8"/>
  <c r="L97" i="8"/>
  <c r="L98" i="8"/>
  <c r="L99" i="8"/>
  <c r="L100" i="8"/>
  <c r="L101" i="8"/>
  <c r="L91" i="8"/>
  <c r="I94" i="8"/>
  <c r="I95" i="8"/>
  <c r="I96" i="8"/>
  <c r="I97" i="8"/>
  <c r="I98" i="8"/>
  <c r="I99" i="8"/>
  <c r="I100" i="8"/>
  <c r="I101" i="8"/>
  <c r="I102" i="8"/>
  <c r="I93" i="8"/>
  <c r="F102" i="8"/>
  <c r="G102" i="8" s="1"/>
  <c r="F100" i="8"/>
  <c r="F101" i="8"/>
  <c r="G101" i="8"/>
  <c r="F92" i="8"/>
  <c r="G92" i="8" s="1"/>
  <c r="F93" i="8"/>
  <c r="G93" i="8"/>
  <c r="F94" i="8"/>
  <c r="G94" i="8" s="1"/>
  <c r="F95" i="8"/>
  <c r="G95" i="8" s="1"/>
  <c r="F96" i="8"/>
  <c r="G96" i="8" s="1"/>
  <c r="F97" i="8"/>
  <c r="F98" i="8"/>
  <c r="G98" i="8" s="1"/>
  <c r="F99" i="8"/>
  <c r="G99" i="8"/>
  <c r="F91" i="8"/>
  <c r="G91" i="8" s="1"/>
  <c r="F76" i="8"/>
  <c r="F78" i="8"/>
  <c r="O78" i="8" s="1"/>
  <c r="L76" i="8"/>
  <c r="F77" i="8"/>
  <c r="I77" i="8"/>
  <c r="N77" i="8"/>
  <c r="I78" i="8"/>
  <c r="J78" i="8"/>
  <c r="P78" i="8" s="1"/>
  <c r="L78" i="8"/>
  <c r="N78" i="8"/>
  <c r="F79" i="8"/>
  <c r="I79" i="8"/>
  <c r="L79" i="8"/>
  <c r="N79" i="8"/>
  <c r="F75" i="8"/>
  <c r="I75" i="8"/>
  <c r="L75" i="8"/>
  <c r="N75" i="8"/>
  <c r="O77" i="8"/>
  <c r="L70" i="8"/>
  <c r="L69" i="8"/>
  <c r="L67" i="8"/>
  <c r="L66" i="8"/>
  <c r="L65" i="8"/>
  <c r="F70" i="8"/>
  <c r="G70" i="8" s="1"/>
  <c r="F66" i="8"/>
  <c r="F69" i="8"/>
  <c r="G69" i="8"/>
  <c r="F68" i="8"/>
  <c r="G68" i="8" s="1"/>
  <c r="F67" i="8"/>
  <c r="G67" i="8" s="1"/>
  <c r="F65" i="8"/>
  <c r="G65" i="8" s="1"/>
  <c r="N55" i="8"/>
  <c r="N56" i="8"/>
  <c r="N57" i="8"/>
  <c r="N58" i="8"/>
  <c r="N54" i="8"/>
  <c r="L59" i="8"/>
  <c r="L55" i="8"/>
  <c r="L56" i="8"/>
  <c r="L57" i="8"/>
  <c r="L54" i="8"/>
  <c r="I55" i="8"/>
  <c r="I56" i="8"/>
  <c r="I57" i="8"/>
  <c r="I58" i="8"/>
  <c r="I54" i="8"/>
  <c r="F55" i="8"/>
  <c r="F59" i="8"/>
  <c r="F56" i="8"/>
  <c r="F57" i="8"/>
  <c r="G57" i="8"/>
  <c r="F58" i="8"/>
  <c r="F54" i="8"/>
  <c r="N32" i="6"/>
  <c r="N33" i="6"/>
  <c r="N34" i="6"/>
  <c r="N35" i="6"/>
  <c r="N36" i="6"/>
  <c r="N37" i="6"/>
  <c r="N38" i="6"/>
  <c r="N39" i="6"/>
  <c r="N40" i="6"/>
  <c r="N31" i="6"/>
  <c r="P30" i="6"/>
  <c r="O33" i="6"/>
  <c r="O37" i="6"/>
  <c r="O38" i="6"/>
  <c r="L40" i="6"/>
  <c r="L39" i="6"/>
  <c r="L38" i="6"/>
  <c r="L37" i="6"/>
  <c r="L36" i="6"/>
  <c r="L35" i="6"/>
  <c r="L31" i="6"/>
  <c r="L32" i="6"/>
  <c r="L33" i="6"/>
  <c r="L30" i="6"/>
  <c r="J30" i="6"/>
  <c r="I30" i="6"/>
  <c r="I31" i="6"/>
  <c r="I34" i="6"/>
  <c r="I35" i="6"/>
  <c r="I36" i="6"/>
  <c r="I37" i="6"/>
  <c r="I38" i="6"/>
  <c r="I39" i="6"/>
  <c r="I40" i="6"/>
  <c r="I33" i="6"/>
  <c r="F32" i="6"/>
  <c r="G32" i="6" s="1"/>
  <c r="J32" i="6" s="1"/>
  <c r="P32" i="6" s="1"/>
  <c r="F30" i="6"/>
  <c r="F33" i="6"/>
  <c r="F34" i="6"/>
  <c r="F35" i="6"/>
  <c r="O35" i="6" s="1"/>
  <c r="F36" i="6"/>
  <c r="F37" i="6"/>
  <c r="F38" i="6"/>
  <c r="F39" i="6"/>
  <c r="O39" i="6" s="1"/>
  <c r="F40" i="6"/>
  <c r="F31" i="6"/>
  <c r="O31" i="6" s="1"/>
  <c r="N24" i="6"/>
  <c r="N23" i="6"/>
  <c r="N22" i="6"/>
  <c r="N21" i="6"/>
  <c r="N20" i="6"/>
  <c r="N19" i="6"/>
  <c r="N18" i="6"/>
  <c r="N17" i="6"/>
  <c r="N16" i="6"/>
  <c r="N15" i="6"/>
  <c r="N14" i="6"/>
  <c r="N13" i="6"/>
  <c r="N11" i="6"/>
  <c r="N10" i="6"/>
  <c r="L24" i="6"/>
  <c r="L23" i="6"/>
  <c r="L22" i="6"/>
  <c r="L21" i="6"/>
  <c r="L20" i="6"/>
  <c r="L11" i="6"/>
  <c r="L12" i="6"/>
  <c r="L13" i="6"/>
  <c r="L14" i="6"/>
  <c r="L15" i="6"/>
  <c r="L16" i="6"/>
  <c r="L17" i="6"/>
  <c r="L18" i="6"/>
  <c r="L10" i="6"/>
  <c r="I24" i="6"/>
  <c r="I23" i="6"/>
  <c r="I22" i="6"/>
  <c r="I21" i="6"/>
  <c r="I20" i="6"/>
  <c r="I12" i="6"/>
  <c r="I13" i="6"/>
  <c r="I14" i="6"/>
  <c r="I15" i="6"/>
  <c r="I16" i="6"/>
  <c r="I17" i="6"/>
  <c r="I18" i="6"/>
  <c r="I11" i="6"/>
  <c r="F24" i="6"/>
  <c r="F12" i="6"/>
  <c r="G24" i="6"/>
  <c r="F23" i="6"/>
  <c r="G23" i="6" s="1"/>
  <c r="F22" i="6"/>
  <c r="G22" i="6"/>
  <c r="F21" i="6"/>
  <c r="G21" i="6" s="1"/>
  <c r="F20" i="6"/>
  <c r="G20" i="6"/>
  <c r="F19" i="6"/>
  <c r="G19" i="6" s="1"/>
  <c r="F18" i="6"/>
  <c r="G18" i="6"/>
  <c r="F17" i="6"/>
  <c r="G17" i="6" s="1"/>
  <c r="F16" i="6"/>
  <c r="G16" i="6"/>
  <c r="F15" i="6"/>
  <c r="G15" i="6" s="1"/>
  <c r="F14" i="6"/>
  <c r="G14" i="6"/>
  <c r="F13" i="6"/>
  <c r="G13" i="6" s="1"/>
  <c r="F11" i="6"/>
  <c r="G11" i="6"/>
  <c r="F10" i="6"/>
  <c r="G10" i="6" s="1"/>
  <c r="N52" i="6"/>
  <c r="N51" i="6"/>
  <c r="N50" i="6"/>
  <c r="N49" i="6"/>
  <c r="N48" i="6"/>
  <c r="N46" i="6"/>
  <c r="L52" i="6"/>
  <c r="L51" i="6"/>
  <c r="L50" i="6"/>
  <c r="L49" i="6"/>
  <c r="L46" i="6"/>
  <c r="L47" i="6"/>
  <c r="L45" i="6"/>
  <c r="I52" i="6"/>
  <c r="I51" i="6"/>
  <c r="I50" i="6"/>
  <c r="I49" i="6"/>
  <c r="I46" i="6"/>
  <c r="I47" i="6"/>
  <c r="I45" i="6"/>
  <c r="F47" i="6"/>
  <c r="F45" i="6"/>
  <c r="G48" i="6" s="1"/>
  <c r="G47" i="6"/>
  <c r="F48" i="6"/>
  <c r="F49" i="6"/>
  <c r="G49" i="6"/>
  <c r="F50" i="6"/>
  <c r="G50" i="6" s="1"/>
  <c r="F51" i="6"/>
  <c r="G51" i="6"/>
  <c r="F52" i="6"/>
  <c r="G52" i="6" s="1"/>
  <c r="F46" i="6"/>
  <c r="G46" i="6"/>
  <c r="N74" i="6"/>
  <c r="N73" i="6"/>
  <c r="N72" i="6"/>
  <c r="N71" i="6"/>
  <c r="N70" i="6"/>
  <c r="N65" i="6"/>
  <c r="N66" i="6"/>
  <c r="N67" i="6"/>
  <c r="N68" i="6"/>
  <c r="N59" i="6"/>
  <c r="N60" i="6"/>
  <c r="N61" i="6"/>
  <c r="N62" i="6"/>
  <c r="N63" i="6"/>
  <c r="N64" i="6"/>
  <c r="N58" i="6"/>
  <c r="L74" i="6"/>
  <c r="L73" i="6"/>
  <c r="L72" i="6"/>
  <c r="L71" i="6"/>
  <c r="L70" i="6"/>
  <c r="L69" i="6"/>
  <c r="L68" i="6"/>
  <c r="L67" i="6"/>
  <c r="L65" i="6"/>
  <c r="L58" i="6"/>
  <c r="L59" i="6"/>
  <c r="L60" i="6"/>
  <c r="L61" i="6"/>
  <c r="L62" i="6"/>
  <c r="L63" i="6"/>
  <c r="L64" i="6"/>
  <c r="L57" i="6"/>
  <c r="F58" i="6"/>
  <c r="F74" i="6"/>
  <c r="G59" i="6" s="1"/>
  <c r="J59" i="6" s="1"/>
  <c r="G58" i="6"/>
  <c r="F59" i="6"/>
  <c r="F60" i="6"/>
  <c r="G60" i="6"/>
  <c r="F61" i="6"/>
  <c r="F62" i="6"/>
  <c r="G62" i="6"/>
  <c r="F63" i="6"/>
  <c r="F64" i="6"/>
  <c r="G64" i="6"/>
  <c r="F65" i="6"/>
  <c r="G65" i="6" s="1"/>
  <c r="F66" i="6"/>
  <c r="G66" i="6"/>
  <c r="F67" i="6"/>
  <c r="G67" i="6" s="1"/>
  <c r="F68" i="6"/>
  <c r="G68" i="6"/>
  <c r="F69" i="6"/>
  <c r="G69" i="6" s="1"/>
  <c r="F70" i="6"/>
  <c r="G70" i="6"/>
  <c r="F71" i="6"/>
  <c r="G71" i="6" s="1"/>
  <c r="F72" i="6"/>
  <c r="G72" i="6"/>
  <c r="F73" i="6"/>
  <c r="G73" i="6" s="1"/>
  <c r="F57" i="6"/>
  <c r="G57" i="6"/>
  <c r="N78" i="6"/>
  <c r="L90" i="6"/>
  <c r="L92" i="6"/>
  <c r="L91" i="6"/>
  <c r="L89" i="6"/>
  <c r="L88" i="6"/>
  <c r="L87" i="6"/>
  <c r="L86" i="6"/>
  <c r="L85" i="6"/>
  <c r="L84" i="6"/>
  <c r="L83" i="6"/>
  <c r="L80" i="6"/>
  <c r="L81" i="6"/>
  <c r="L79" i="6"/>
  <c r="I92" i="6"/>
  <c r="I91" i="6"/>
  <c r="I79" i="6"/>
  <c r="I80" i="6"/>
  <c r="I81" i="6"/>
  <c r="I82" i="6"/>
  <c r="I83" i="6"/>
  <c r="I84" i="6"/>
  <c r="I85" i="6"/>
  <c r="I86" i="6"/>
  <c r="I87" i="6"/>
  <c r="I88" i="6"/>
  <c r="I89" i="6"/>
  <c r="I78" i="6"/>
  <c r="F92" i="6"/>
  <c r="F86" i="6"/>
  <c r="G92" i="6"/>
  <c r="F91" i="6"/>
  <c r="G91" i="6" s="1"/>
  <c r="F90" i="6"/>
  <c r="G90" i="6"/>
  <c r="F89" i="6"/>
  <c r="G89" i="6" s="1"/>
  <c r="F88" i="6"/>
  <c r="G88" i="6"/>
  <c r="F87" i="6"/>
  <c r="G87" i="6" s="1"/>
  <c r="F79" i="6"/>
  <c r="G79" i="6"/>
  <c r="F80" i="6"/>
  <c r="G80" i="6" s="1"/>
  <c r="F81" i="6"/>
  <c r="G81" i="6"/>
  <c r="F82" i="6"/>
  <c r="G82" i="6" s="1"/>
  <c r="F83" i="6"/>
  <c r="G83" i="6"/>
  <c r="F84" i="6"/>
  <c r="G84" i="6" s="1"/>
  <c r="F85" i="6"/>
  <c r="G85" i="6"/>
  <c r="F78" i="6"/>
  <c r="G78" i="6" s="1"/>
  <c r="N100" i="6"/>
  <c r="N97" i="6"/>
  <c r="N98" i="6"/>
  <c r="N96" i="6"/>
  <c r="L100" i="6"/>
  <c r="L97" i="6"/>
  <c r="L98" i="6"/>
  <c r="L96" i="6"/>
  <c r="I100" i="6"/>
  <c r="I97" i="6"/>
  <c r="I98" i="6"/>
  <c r="I96" i="6"/>
  <c r="F100" i="6"/>
  <c r="F99" i="6"/>
  <c r="G100" i="6"/>
  <c r="F97" i="6"/>
  <c r="G97" i="6" s="1"/>
  <c r="F98" i="6"/>
  <c r="G98" i="6"/>
  <c r="F96" i="6"/>
  <c r="G96" i="6" s="1"/>
  <c r="N113" i="1"/>
  <c r="N110" i="1"/>
  <c r="N109" i="1"/>
  <c r="N108" i="1"/>
  <c r="L113" i="1"/>
  <c r="L112" i="1"/>
  <c r="L108" i="1"/>
  <c r="L109" i="1"/>
  <c r="L110" i="1"/>
  <c r="L107" i="1"/>
  <c r="I113" i="1"/>
  <c r="I109" i="1"/>
  <c r="I110" i="1"/>
  <c r="I108" i="1"/>
  <c r="J108" i="1" s="1"/>
  <c r="F113" i="1"/>
  <c r="F111" i="1"/>
  <c r="G113" i="1"/>
  <c r="F112" i="1"/>
  <c r="G112" i="1" s="1"/>
  <c r="F108" i="1"/>
  <c r="G108" i="1"/>
  <c r="F109" i="1"/>
  <c r="G109" i="1" s="1"/>
  <c r="F110" i="1"/>
  <c r="G110" i="1"/>
  <c r="F107" i="1"/>
  <c r="G107" i="1" s="1"/>
  <c r="N84" i="1"/>
  <c r="N83" i="1"/>
  <c r="N82" i="1"/>
  <c r="N81" i="1"/>
  <c r="N80" i="1"/>
  <c r="N79" i="1"/>
  <c r="N78" i="1"/>
  <c r="N76" i="1"/>
  <c r="N72" i="1"/>
  <c r="N73" i="1"/>
  <c r="N74" i="1"/>
  <c r="N75" i="1"/>
  <c r="N71" i="1"/>
  <c r="L84" i="1"/>
  <c r="L83" i="1"/>
  <c r="L82" i="1"/>
  <c r="L81" i="1"/>
  <c r="L80" i="1"/>
  <c r="L79" i="1"/>
  <c r="L78" i="1"/>
  <c r="L77" i="1"/>
  <c r="L76" i="1"/>
  <c r="L75" i="1"/>
  <c r="L74" i="1"/>
  <c r="L73" i="1"/>
  <c r="L70" i="1"/>
  <c r="L71" i="1"/>
  <c r="L69" i="1"/>
  <c r="F84" i="1"/>
  <c r="F78" i="1"/>
  <c r="G83" i="1" s="1"/>
  <c r="J83" i="1" s="1"/>
  <c r="G84" i="1"/>
  <c r="F83" i="1"/>
  <c r="F82" i="1"/>
  <c r="G82" i="1"/>
  <c r="F81" i="1"/>
  <c r="F80" i="1"/>
  <c r="G80" i="1"/>
  <c r="F79" i="1"/>
  <c r="G79" i="1" s="1"/>
  <c r="F70" i="1"/>
  <c r="G70" i="1"/>
  <c r="F71" i="1"/>
  <c r="G71" i="1" s="1"/>
  <c r="F72" i="1"/>
  <c r="G72" i="1"/>
  <c r="F73" i="1"/>
  <c r="G73" i="1" s="1"/>
  <c r="F74" i="1"/>
  <c r="G74" i="1"/>
  <c r="F75" i="1"/>
  <c r="G75" i="1" s="1"/>
  <c r="F76" i="1"/>
  <c r="G76" i="1"/>
  <c r="F77" i="1"/>
  <c r="G77" i="1" s="1"/>
  <c r="F69" i="1"/>
  <c r="G69" i="1"/>
  <c r="L102" i="1"/>
  <c r="L101" i="1"/>
  <c r="L100" i="1"/>
  <c r="L99" i="1"/>
  <c r="L90" i="1"/>
  <c r="L91" i="1"/>
  <c r="L92" i="1"/>
  <c r="L93" i="1"/>
  <c r="L94" i="1"/>
  <c r="L95" i="1"/>
  <c r="L96" i="1"/>
  <c r="L97" i="1"/>
  <c r="L89" i="1"/>
  <c r="I102" i="1"/>
  <c r="I101" i="1"/>
  <c r="I100" i="1"/>
  <c r="I90" i="1"/>
  <c r="I91" i="1"/>
  <c r="I92" i="1"/>
  <c r="I93" i="1"/>
  <c r="I94" i="1"/>
  <c r="I95" i="1"/>
  <c r="I96" i="1"/>
  <c r="I97" i="1"/>
  <c r="I98" i="1"/>
  <c r="I89" i="1"/>
  <c r="F90" i="1"/>
  <c r="G90" i="1" s="1"/>
  <c r="F102" i="1"/>
  <c r="F91" i="1"/>
  <c r="F92" i="1"/>
  <c r="G92" i="1" s="1"/>
  <c r="F93" i="1"/>
  <c r="F94" i="1"/>
  <c r="G94" i="1" s="1"/>
  <c r="F95" i="1"/>
  <c r="F96" i="1"/>
  <c r="G96" i="1" s="1"/>
  <c r="F97" i="1"/>
  <c r="F98" i="1"/>
  <c r="G98" i="1" s="1"/>
  <c r="F99" i="1"/>
  <c r="F100" i="1"/>
  <c r="G100" i="1" s="1"/>
  <c r="F101" i="1"/>
  <c r="F89" i="1"/>
  <c r="G89" i="1" s="1"/>
  <c r="N36" i="1"/>
  <c r="N37" i="1"/>
  <c r="N38" i="1"/>
  <c r="N39" i="1"/>
  <c r="N35" i="1"/>
  <c r="L40" i="1"/>
  <c r="L39" i="1"/>
  <c r="L38" i="1"/>
  <c r="L36" i="1"/>
  <c r="L33" i="1"/>
  <c r="L34" i="1"/>
  <c r="L35" i="1"/>
  <c r="L32" i="1"/>
  <c r="I36" i="1"/>
  <c r="I37" i="1"/>
  <c r="I38" i="1"/>
  <c r="I39" i="1"/>
  <c r="I40" i="1"/>
  <c r="I35" i="1"/>
  <c r="F40" i="1"/>
  <c r="F39" i="1"/>
  <c r="G40" i="1"/>
  <c r="F33" i="1"/>
  <c r="G33" i="1" s="1"/>
  <c r="F34" i="1"/>
  <c r="G34" i="1"/>
  <c r="F35" i="1"/>
  <c r="G35" i="1" s="1"/>
  <c r="F36" i="1"/>
  <c r="G36" i="1"/>
  <c r="F37" i="1"/>
  <c r="G37" i="1" s="1"/>
  <c r="F38" i="1"/>
  <c r="G38" i="1"/>
  <c r="F32" i="1"/>
  <c r="G32" i="1" s="1"/>
  <c r="N27" i="1"/>
  <c r="N26" i="1"/>
  <c r="N16" i="1"/>
  <c r="N17" i="1"/>
  <c r="N18" i="1"/>
  <c r="N19" i="1"/>
  <c r="N20" i="1"/>
  <c r="N21" i="1"/>
  <c r="N22" i="1"/>
  <c r="N23" i="1"/>
  <c r="N24" i="1"/>
  <c r="N15" i="1"/>
  <c r="L27" i="1"/>
  <c r="L26" i="1"/>
  <c r="L25" i="1"/>
  <c r="L24" i="1"/>
  <c r="L22" i="1"/>
  <c r="L16" i="1"/>
  <c r="L17" i="1"/>
  <c r="L18" i="1"/>
  <c r="L19" i="1"/>
  <c r="L20" i="1"/>
  <c r="L21" i="1"/>
  <c r="L15" i="1"/>
  <c r="I27" i="1"/>
  <c r="I26" i="1"/>
  <c r="I16" i="1"/>
  <c r="I17" i="1"/>
  <c r="I18" i="1"/>
  <c r="I19" i="1"/>
  <c r="I20" i="1"/>
  <c r="I21" i="1"/>
  <c r="I22" i="1"/>
  <c r="I23" i="1"/>
  <c r="I24" i="1"/>
  <c r="I15" i="1"/>
  <c r="F27" i="1"/>
  <c r="F23" i="1"/>
  <c r="G27" i="1"/>
  <c r="F26" i="1"/>
  <c r="G26" i="1" s="1"/>
  <c r="F25" i="1"/>
  <c r="G25" i="1"/>
  <c r="J25" i="1" s="1"/>
  <c r="P25" i="1" s="1"/>
  <c r="F24" i="1"/>
  <c r="G24" i="1" s="1"/>
  <c r="F16" i="1"/>
  <c r="G16" i="1"/>
  <c r="F17" i="1"/>
  <c r="G17" i="1" s="1"/>
  <c r="J17" i="1" s="1"/>
  <c r="P17" i="1" s="1"/>
  <c r="F18" i="1"/>
  <c r="G18" i="1"/>
  <c r="F19" i="1"/>
  <c r="G19" i="1" s="1"/>
  <c r="F20" i="1"/>
  <c r="G20" i="1"/>
  <c r="F21" i="1"/>
  <c r="G21" i="1" s="1"/>
  <c r="F22" i="1"/>
  <c r="G22" i="1"/>
  <c r="J22" i="1" s="1"/>
  <c r="F15" i="1"/>
  <c r="G15" i="1" s="1"/>
  <c r="L65" i="3"/>
  <c r="L64" i="3"/>
  <c r="L63" i="3"/>
  <c r="L62" i="3"/>
  <c r="L61" i="3"/>
  <c r="L60" i="3"/>
  <c r="L59" i="3"/>
  <c r="L58" i="3"/>
  <c r="L57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40" i="3"/>
  <c r="I65" i="3"/>
  <c r="I64" i="3"/>
  <c r="I63" i="3"/>
  <c r="I62" i="3"/>
  <c r="I61" i="3"/>
  <c r="I60" i="3"/>
  <c r="I59" i="3"/>
  <c r="I58" i="3"/>
  <c r="I57" i="3"/>
  <c r="I56" i="3"/>
  <c r="I55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40" i="3"/>
  <c r="N20" i="3"/>
  <c r="N21" i="3"/>
  <c r="N22" i="3"/>
  <c r="N23" i="3"/>
  <c r="N19" i="3"/>
  <c r="L23" i="3"/>
  <c r="L22" i="3"/>
  <c r="L21" i="3"/>
  <c r="L18" i="3"/>
  <c r="L19" i="3"/>
  <c r="L17" i="3"/>
  <c r="I19" i="3"/>
  <c r="I20" i="3"/>
  <c r="I21" i="3"/>
  <c r="I22" i="3"/>
  <c r="I18" i="3"/>
  <c r="F76" i="3"/>
  <c r="F82" i="3"/>
  <c r="I76" i="3"/>
  <c r="N76" i="3"/>
  <c r="F77" i="3"/>
  <c r="O77" i="3"/>
  <c r="F78" i="3"/>
  <c r="O78" i="3"/>
  <c r="F79" i="3"/>
  <c r="O79" i="3"/>
  <c r="F80" i="3"/>
  <c r="O80" i="3"/>
  <c r="F81" i="3"/>
  <c r="O81" i="3"/>
  <c r="O76" i="3"/>
  <c r="N82" i="3"/>
  <c r="N77" i="3"/>
  <c r="N78" i="3"/>
  <c r="N79" i="3"/>
  <c r="N80" i="3"/>
  <c r="L78" i="3"/>
  <c r="L79" i="3"/>
  <c r="L80" i="3"/>
  <c r="L81" i="3"/>
  <c r="L82" i="3"/>
  <c r="L77" i="3"/>
  <c r="I82" i="3"/>
  <c r="I81" i="3"/>
  <c r="J81" i="3" s="1"/>
  <c r="P81" i="3" s="1"/>
  <c r="I80" i="3"/>
  <c r="I79" i="3"/>
  <c r="I78" i="3"/>
  <c r="P9" i="1"/>
  <c r="F9" i="1"/>
  <c r="O9" i="1" s="1"/>
  <c r="N17" i="18"/>
  <c r="L21" i="18"/>
  <c r="L20" i="18"/>
  <c r="L19" i="18"/>
  <c r="L18" i="18"/>
  <c r="L16" i="18"/>
  <c r="L15" i="18"/>
  <c r="J17" i="18"/>
  <c r="N9" i="18"/>
  <c r="N8" i="18"/>
  <c r="N7" i="18"/>
  <c r="N6" i="18"/>
  <c r="L9" i="18"/>
  <c r="L8" i="18"/>
  <c r="L6" i="18"/>
  <c r="L5" i="18"/>
  <c r="I9" i="18"/>
  <c r="J9" i="18"/>
  <c r="F8" i="18"/>
  <c r="F9" i="18"/>
  <c r="G8" i="18"/>
  <c r="J8" i="18" s="1"/>
  <c r="P8" i="18" s="1"/>
  <c r="I8" i="18"/>
  <c r="F7" i="18"/>
  <c r="G7" i="18"/>
  <c r="I7" i="18"/>
  <c r="F6" i="18"/>
  <c r="G6" i="18"/>
  <c r="I6" i="18"/>
  <c r="F5" i="18"/>
  <c r="G5" i="18"/>
  <c r="J5" i="18"/>
  <c r="N7" i="20"/>
  <c r="N6" i="20"/>
  <c r="N5" i="20"/>
  <c r="L6" i="20"/>
  <c r="L5" i="20"/>
  <c r="L4" i="20"/>
  <c r="I6" i="20"/>
  <c r="F7" i="20"/>
  <c r="G7" i="20" s="1"/>
  <c r="F4" i="20"/>
  <c r="F6" i="20"/>
  <c r="G6" i="20"/>
  <c r="F5" i="20"/>
  <c r="G5" i="20" s="1"/>
  <c r="N29" i="20"/>
  <c r="N28" i="20"/>
  <c r="N27" i="20"/>
  <c r="N26" i="20"/>
  <c r="N25" i="20"/>
  <c r="N24" i="20"/>
  <c r="N22" i="20"/>
  <c r="N19" i="20"/>
  <c r="L29" i="20"/>
  <c r="L28" i="20"/>
  <c r="L27" i="20"/>
  <c r="L26" i="20"/>
  <c r="L25" i="20"/>
  <c r="L24" i="20"/>
  <c r="P24" i="20" s="1"/>
  <c r="L22" i="20"/>
  <c r="L21" i="20"/>
  <c r="L20" i="20"/>
  <c r="L19" i="20"/>
  <c r="I29" i="20"/>
  <c r="I28" i="20"/>
  <c r="I27" i="20"/>
  <c r="I26" i="20"/>
  <c r="J26" i="20" s="1"/>
  <c r="P26" i="20" s="1"/>
  <c r="I25" i="20"/>
  <c r="I24" i="20"/>
  <c r="I23" i="20"/>
  <c r="I22" i="20"/>
  <c r="J22" i="20" s="1"/>
  <c r="P22" i="20" s="1"/>
  <c r="F29" i="20"/>
  <c r="F23" i="20"/>
  <c r="G29" i="20"/>
  <c r="F28" i="20"/>
  <c r="G28" i="20" s="1"/>
  <c r="J28" i="20" s="1"/>
  <c r="P28" i="20" s="1"/>
  <c r="F27" i="20"/>
  <c r="G27" i="20"/>
  <c r="F26" i="20"/>
  <c r="G26" i="20" s="1"/>
  <c r="F25" i="20"/>
  <c r="G25" i="20"/>
  <c r="F24" i="20"/>
  <c r="G24" i="20" s="1"/>
  <c r="F22" i="20"/>
  <c r="G22" i="20"/>
  <c r="F21" i="20"/>
  <c r="G21" i="20" s="1"/>
  <c r="F20" i="20"/>
  <c r="G20" i="20"/>
  <c r="F19" i="20"/>
  <c r="G19" i="20" s="1"/>
  <c r="J19" i="20" s="1"/>
  <c r="P19" i="20" s="1"/>
  <c r="L7" i="8"/>
  <c r="L6" i="8"/>
  <c r="L4" i="8"/>
  <c r="I7" i="8"/>
  <c r="I6" i="8"/>
  <c r="I4" i="8"/>
  <c r="F7" i="8"/>
  <c r="G7" i="8" s="1"/>
  <c r="F6" i="8"/>
  <c r="F5" i="8"/>
  <c r="G5" i="8"/>
  <c r="F4" i="8"/>
  <c r="G4" i="8"/>
  <c r="F11" i="8"/>
  <c r="G11" i="8" s="1"/>
  <c r="J11" i="8" s="1"/>
  <c r="F14" i="8"/>
  <c r="O14" i="8" s="1"/>
  <c r="I11" i="8"/>
  <c r="L11" i="8"/>
  <c r="N11" i="8"/>
  <c r="F12" i="8"/>
  <c r="I12" i="8"/>
  <c r="L12" i="8"/>
  <c r="N12" i="8"/>
  <c r="F13" i="8"/>
  <c r="G13" i="8" s="1"/>
  <c r="J13" i="8" s="1"/>
  <c r="P13" i="8" s="1"/>
  <c r="L13" i="8"/>
  <c r="O13" i="8"/>
  <c r="I14" i="8"/>
  <c r="J14" i="8"/>
  <c r="N14" i="8"/>
  <c r="N34" i="8"/>
  <c r="N33" i="8"/>
  <c r="N32" i="8"/>
  <c r="N31" i="8"/>
  <c r="N30" i="8"/>
  <c r="N29" i="8"/>
  <c r="N28" i="8"/>
  <c r="N26" i="8"/>
  <c r="N25" i="8"/>
  <c r="N24" i="8"/>
  <c r="N23" i="8"/>
  <c r="N22" i="8"/>
  <c r="N21" i="8"/>
  <c r="N20" i="8"/>
  <c r="L34" i="8"/>
  <c r="L33" i="8"/>
  <c r="L32" i="8"/>
  <c r="L31" i="8"/>
  <c r="L30" i="8"/>
  <c r="L29" i="8"/>
  <c r="L28" i="8"/>
  <c r="L26" i="8"/>
  <c r="L25" i="8"/>
  <c r="L24" i="8"/>
  <c r="L23" i="8"/>
  <c r="L22" i="8"/>
  <c r="L21" i="8"/>
  <c r="L20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F34" i="8"/>
  <c r="G34" i="8" s="1"/>
  <c r="F27" i="8"/>
  <c r="F33" i="8"/>
  <c r="G33" i="8"/>
  <c r="J33" i="8" s="1"/>
  <c r="P33" i="8" s="1"/>
  <c r="F32" i="8"/>
  <c r="G32" i="8" s="1"/>
  <c r="F31" i="8"/>
  <c r="G31" i="8"/>
  <c r="F30" i="8"/>
  <c r="G30" i="8" s="1"/>
  <c r="J30" i="8" s="1"/>
  <c r="P30" i="8" s="1"/>
  <c r="F29" i="8"/>
  <c r="G29" i="8"/>
  <c r="F28" i="8"/>
  <c r="G28" i="8" s="1"/>
  <c r="F26" i="8"/>
  <c r="G26" i="8"/>
  <c r="F25" i="8"/>
  <c r="G25" i="8" s="1"/>
  <c r="F24" i="8"/>
  <c r="G24" i="8"/>
  <c r="F23" i="8"/>
  <c r="G23" i="8" s="1"/>
  <c r="F22" i="8"/>
  <c r="G22" i="8"/>
  <c r="F21" i="8"/>
  <c r="G21" i="8" s="1"/>
  <c r="F20" i="8"/>
  <c r="G20" i="8"/>
  <c r="N47" i="8"/>
  <c r="N46" i="8"/>
  <c r="N44" i="8"/>
  <c r="N43" i="8"/>
  <c r="N42" i="8"/>
  <c r="N41" i="8"/>
  <c r="N40" i="8"/>
  <c r="L47" i="8"/>
  <c r="L45" i="8"/>
  <c r="L44" i="8"/>
  <c r="L43" i="8"/>
  <c r="L42" i="8"/>
  <c r="L41" i="8"/>
  <c r="L40" i="8"/>
  <c r="L39" i="8"/>
  <c r="I47" i="8"/>
  <c r="I46" i="8"/>
  <c r="I45" i="8"/>
  <c r="I44" i="8"/>
  <c r="I43" i="8"/>
  <c r="I42" i="8"/>
  <c r="I41" i="8"/>
  <c r="F47" i="8"/>
  <c r="G47" i="8" s="1"/>
  <c r="F46" i="8"/>
  <c r="F45" i="8"/>
  <c r="F44" i="8"/>
  <c r="G44" i="8" s="1"/>
  <c r="F43" i="8"/>
  <c r="F42" i="8"/>
  <c r="G42" i="8" s="1"/>
  <c r="F41" i="8"/>
  <c r="F40" i="8"/>
  <c r="G40" i="8" s="1"/>
  <c r="F39" i="8"/>
  <c r="L77" i="29"/>
  <c r="L76" i="29"/>
  <c r="L75" i="29"/>
  <c r="L74" i="29"/>
  <c r="L72" i="29"/>
  <c r="I74" i="29"/>
  <c r="F77" i="29"/>
  <c r="F75" i="29"/>
  <c r="G76" i="29" s="1"/>
  <c r="G77" i="29"/>
  <c r="F76" i="29"/>
  <c r="F74" i="29"/>
  <c r="G74" i="29"/>
  <c r="F73" i="29"/>
  <c r="G73" i="29" s="1"/>
  <c r="F72" i="29"/>
  <c r="G72" i="29"/>
  <c r="J72" i="29" s="1"/>
  <c r="P72" i="29" s="1"/>
  <c r="F71" i="29"/>
  <c r="G71" i="29" s="1"/>
  <c r="L66" i="29"/>
  <c r="L65" i="29"/>
  <c r="L64" i="29"/>
  <c r="L63" i="29"/>
  <c r="L62" i="29"/>
  <c r="L61" i="29"/>
  <c r="L60" i="29"/>
  <c r="L59" i="29"/>
  <c r="L58" i="29"/>
  <c r="L56" i="29"/>
  <c r="L55" i="29"/>
  <c r="L54" i="29"/>
  <c r="L53" i="29"/>
  <c r="L52" i="29"/>
  <c r="L51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I65" i="29"/>
  <c r="I64" i="29"/>
  <c r="I63" i="29"/>
  <c r="I62" i="29"/>
  <c r="I61" i="29"/>
  <c r="I60" i="29"/>
  <c r="I59" i="29"/>
  <c r="I58" i="29"/>
  <c r="I57" i="29"/>
  <c r="I56" i="29"/>
  <c r="I55" i="29"/>
  <c r="I54" i="29"/>
  <c r="I53" i="29"/>
  <c r="I52" i="29"/>
  <c r="I51" i="29"/>
  <c r="I50" i="29"/>
  <c r="I49" i="29"/>
  <c r="I48" i="29"/>
  <c r="I47" i="29"/>
  <c r="I46" i="29"/>
  <c r="I45" i="29"/>
  <c r="I44" i="29"/>
  <c r="I43" i="29"/>
  <c r="I42" i="29"/>
  <c r="I41" i="29"/>
  <c r="I40" i="29"/>
  <c r="I39" i="29"/>
  <c r="F66" i="29"/>
  <c r="F49" i="29"/>
  <c r="G66" i="29"/>
  <c r="F65" i="29"/>
  <c r="G65" i="29" s="1"/>
  <c r="F64" i="29"/>
  <c r="G64" i="29"/>
  <c r="F63" i="29"/>
  <c r="G63" i="29" s="1"/>
  <c r="F62" i="29"/>
  <c r="G62" i="29"/>
  <c r="F61" i="29"/>
  <c r="G61" i="29" s="1"/>
  <c r="F60" i="29"/>
  <c r="G60" i="29"/>
  <c r="F59" i="29"/>
  <c r="G59" i="29" s="1"/>
  <c r="J59" i="29" s="1"/>
  <c r="F58" i="29"/>
  <c r="G58" i="29"/>
  <c r="F57" i="29"/>
  <c r="G57" i="29" s="1"/>
  <c r="F56" i="29"/>
  <c r="G56" i="29"/>
  <c r="F55" i="29"/>
  <c r="G55" i="29" s="1"/>
  <c r="F54" i="29"/>
  <c r="G54" i="29"/>
  <c r="F53" i="29"/>
  <c r="G53" i="29" s="1"/>
  <c r="F52" i="29"/>
  <c r="G52" i="29"/>
  <c r="F51" i="29"/>
  <c r="G51" i="29" s="1"/>
  <c r="J51" i="29" s="1"/>
  <c r="F50" i="29"/>
  <c r="G50" i="29"/>
  <c r="F48" i="29"/>
  <c r="G48" i="29" s="1"/>
  <c r="F47" i="29"/>
  <c r="G47" i="29"/>
  <c r="F46" i="29"/>
  <c r="G46" i="29" s="1"/>
  <c r="F45" i="29"/>
  <c r="G45" i="29"/>
  <c r="F44" i="29"/>
  <c r="G44" i="29" s="1"/>
  <c r="F43" i="29"/>
  <c r="G43" i="29"/>
  <c r="F42" i="29"/>
  <c r="F41" i="29"/>
  <c r="G41" i="29"/>
  <c r="F40" i="29"/>
  <c r="G40" i="29" s="1"/>
  <c r="F39" i="29"/>
  <c r="G39" i="29"/>
  <c r="N33" i="29"/>
  <c r="N32" i="29"/>
  <c r="N31" i="29"/>
  <c r="N30" i="29"/>
  <c r="N29" i="29"/>
  <c r="N28" i="29"/>
  <c r="N27" i="29"/>
  <c r="N25" i="29"/>
  <c r="N24" i="29"/>
  <c r="N23" i="29"/>
  <c r="N22" i="29"/>
  <c r="N21" i="29"/>
  <c r="N20" i="29"/>
  <c r="N19" i="29"/>
  <c r="N18" i="29"/>
  <c r="N17" i="29"/>
  <c r="N16" i="29"/>
  <c r="N15" i="29"/>
  <c r="N14" i="29"/>
  <c r="N13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19" i="29"/>
  <c r="L18" i="29"/>
  <c r="L17" i="29"/>
  <c r="L16" i="29"/>
  <c r="L15" i="29"/>
  <c r="I33" i="29"/>
  <c r="I32" i="29"/>
  <c r="I31" i="29"/>
  <c r="I30" i="29"/>
  <c r="I29" i="29"/>
  <c r="I28" i="29"/>
  <c r="I27" i="29"/>
  <c r="I26" i="29"/>
  <c r="I25" i="29"/>
  <c r="I24" i="29"/>
  <c r="I23" i="29"/>
  <c r="I22" i="29"/>
  <c r="I21" i="29"/>
  <c r="I20" i="29"/>
  <c r="I16" i="29"/>
  <c r="I13" i="29"/>
  <c r="F33" i="29"/>
  <c r="G33" i="29" s="1"/>
  <c r="F22" i="29"/>
  <c r="F32" i="29"/>
  <c r="F31" i="29"/>
  <c r="F30" i="29"/>
  <c r="F29" i="29"/>
  <c r="G29" i="29" s="1"/>
  <c r="F28" i="29"/>
  <c r="F27" i="29"/>
  <c r="F26" i="29"/>
  <c r="F25" i="29"/>
  <c r="G25" i="29" s="1"/>
  <c r="F24" i="29"/>
  <c r="F23" i="29"/>
  <c r="F21" i="29"/>
  <c r="F20" i="29"/>
  <c r="G20" i="29" s="1"/>
  <c r="F19" i="29"/>
  <c r="F18" i="29"/>
  <c r="F17" i="29"/>
  <c r="F16" i="29"/>
  <c r="G16" i="29" s="1"/>
  <c r="F15" i="29"/>
  <c r="F14" i="29"/>
  <c r="N6" i="29"/>
  <c r="N5" i="29"/>
  <c r="N4" i="29"/>
  <c r="N8" i="29"/>
  <c r="N7" i="29"/>
  <c r="L9" i="29"/>
  <c r="L7" i="29"/>
  <c r="L6" i="29"/>
  <c r="L5" i="29"/>
  <c r="L4" i="29"/>
  <c r="F9" i="29"/>
  <c r="G9" i="29" s="1"/>
  <c r="J9" i="29" s="1"/>
  <c r="F5" i="29"/>
  <c r="I9" i="29"/>
  <c r="F8" i="29"/>
  <c r="G8" i="29" s="1"/>
  <c r="J8" i="29" s="1"/>
  <c r="I8" i="29"/>
  <c r="F7" i="29"/>
  <c r="I7" i="29"/>
  <c r="F6" i="29"/>
  <c r="G6" i="29" s="1"/>
  <c r="J6" i="29" s="1"/>
  <c r="I6" i="29"/>
  <c r="J5" i="29"/>
  <c r="P5" i="29" s="1"/>
  <c r="F4" i="29"/>
  <c r="G4" i="29"/>
  <c r="I4" i="29"/>
  <c r="J4" i="29"/>
  <c r="N136" i="36"/>
  <c r="N135" i="36"/>
  <c r="N134" i="36"/>
  <c r="N133" i="36"/>
  <c r="N132" i="36"/>
  <c r="N131" i="36"/>
  <c r="N129" i="36"/>
  <c r="N128" i="36"/>
  <c r="L136" i="36"/>
  <c r="L135" i="36"/>
  <c r="L134" i="36"/>
  <c r="L133" i="36"/>
  <c r="L132" i="36"/>
  <c r="L130" i="36"/>
  <c r="L129" i="36"/>
  <c r="F135" i="36"/>
  <c r="F136" i="36"/>
  <c r="F134" i="36"/>
  <c r="G134" i="36"/>
  <c r="F133" i="36"/>
  <c r="G133" i="36" s="1"/>
  <c r="J133" i="36" s="1"/>
  <c r="F132" i="36"/>
  <c r="G132" i="36"/>
  <c r="F131" i="36"/>
  <c r="G131" i="36" s="1"/>
  <c r="F130" i="36"/>
  <c r="G130" i="36"/>
  <c r="F129" i="36"/>
  <c r="G129" i="36" s="1"/>
  <c r="F128" i="36"/>
  <c r="G128" i="36"/>
  <c r="J128" i="36" s="1"/>
  <c r="N96" i="35"/>
  <c r="N95" i="35"/>
  <c r="N94" i="35"/>
  <c r="N93" i="35"/>
  <c r="N92" i="35"/>
  <c r="N91" i="35"/>
  <c r="N90" i="35"/>
  <c r="N89" i="35"/>
  <c r="P89" i="35" s="1"/>
  <c r="N88" i="35"/>
  <c r="N87" i="35"/>
  <c r="N86" i="35"/>
  <c r="N85" i="35"/>
  <c r="N84" i="35"/>
  <c r="N83" i="35"/>
  <c r="N82" i="35"/>
  <c r="N80" i="35"/>
  <c r="L96" i="35"/>
  <c r="L95" i="35"/>
  <c r="L94" i="35"/>
  <c r="L93" i="35"/>
  <c r="L92" i="35"/>
  <c r="L90" i="35"/>
  <c r="L89" i="35"/>
  <c r="L88" i="35"/>
  <c r="L87" i="35"/>
  <c r="L86" i="35"/>
  <c r="L85" i="35"/>
  <c r="L84" i="35"/>
  <c r="L83" i="35"/>
  <c r="L82" i="35"/>
  <c r="L81" i="35"/>
  <c r="L80" i="35"/>
  <c r="I93" i="35"/>
  <c r="I91" i="35"/>
  <c r="I86" i="35"/>
  <c r="I84" i="35"/>
  <c r="F96" i="35"/>
  <c r="F95" i="35"/>
  <c r="G96" i="35"/>
  <c r="G94" i="35"/>
  <c r="J94" i="35" s="1"/>
  <c r="F93" i="35"/>
  <c r="G93" i="35"/>
  <c r="F92" i="35"/>
  <c r="G92" i="35"/>
  <c r="F91" i="35"/>
  <c r="G91" i="35"/>
  <c r="F90" i="35"/>
  <c r="G90" i="35"/>
  <c r="J90" i="35" s="1"/>
  <c r="P90" i="35" s="1"/>
  <c r="F89" i="35"/>
  <c r="G89" i="35"/>
  <c r="F88" i="35"/>
  <c r="G88" i="35"/>
  <c r="F87" i="35"/>
  <c r="G87" i="35"/>
  <c r="F86" i="35"/>
  <c r="G86" i="35"/>
  <c r="J86" i="35" s="1"/>
  <c r="F85" i="35"/>
  <c r="G85" i="35"/>
  <c r="F84" i="35"/>
  <c r="G84" i="35"/>
  <c r="F83" i="35"/>
  <c r="G83" i="35"/>
  <c r="F82" i="35"/>
  <c r="G82" i="35"/>
  <c r="F81" i="35"/>
  <c r="G81" i="35"/>
  <c r="F80" i="35"/>
  <c r="G80" i="35"/>
  <c r="J80" i="35" s="1"/>
  <c r="N30" i="35"/>
  <c r="N29" i="35"/>
  <c r="N28" i="35"/>
  <c r="N27" i="35"/>
  <c r="N26" i="35"/>
  <c r="N25" i="35"/>
  <c r="N24" i="35"/>
  <c r="N23" i="35"/>
  <c r="N22" i="35"/>
  <c r="N21" i="35"/>
  <c r="N20" i="35"/>
  <c r="N18" i="35"/>
  <c r="N17" i="35"/>
  <c r="L30" i="35"/>
  <c r="L29" i="35"/>
  <c r="L28" i="35"/>
  <c r="L27" i="35"/>
  <c r="L26" i="35"/>
  <c r="L25" i="35"/>
  <c r="L23" i="35"/>
  <c r="L22" i="35"/>
  <c r="L21" i="35"/>
  <c r="L20" i="35"/>
  <c r="L19" i="35"/>
  <c r="L18" i="35"/>
  <c r="L17" i="35"/>
  <c r="L16" i="35"/>
  <c r="I30" i="35"/>
  <c r="I29" i="35"/>
  <c r="I28" i="35"/>
  <c r="I27" i="35"/>
  <c r="I26" i="35"/>
  <c r="I25" i="35"/>
  <c r="I24" i="35"/>
  <c r="I23" i="35"/>
  <c r="I22" i="35"/>
  <c r="I21" i="35"/>
  <c r="I20" i="35"/>
  <c r="I19" i="35"/>
  <c r="I18" i="35"/>
  <c r="J18" i="35" s="1"/>
  <c r="P18" i="35" s="1"/>
  <c r="F30" i="35"/>
  <c r="F27" i="35"/>
  <c r="G30" i="35"/>
  <c r="F29" i="35"/>
  <c r="F28" i="35"/>
  <c r="G28" i="35"/>
  <c r="F26" i="35"/>
  <c r="G26" i="35" s="1"/>
  <c r="F25" i="35"/>
  <c r="G25" i="35"/>
  <c r="F24" i="35"/>
  <c r="G24" i="35" s="1"/>
  <c r="F23" i="35"/>
  <c r="G23" i="35"/>
  <c r="F22" i="35"/>
  <c r="G22" i="35" s="1"/>
  <c r="F21" i="35"/>
  <c r="G21" i="35"/>
  <c r="F20" i="35"/>
  <c r="F19" i="35"/>
  <c r="G19" i="35"/>
  <c r="F18" i="35"/>
  <c r="G18" i="35" s="1"/>
  <c r="F17" i="35"/>
  <c r="G17" i="35"/>
  <c r="F16" i="35"/>
  <c r="G16" i="35" s="1"/>
  <c r="N27" i="34"/>
  <c r="N26" i="34"/>
  <c r="N23" i="34"/>
  <c r="L27" i="34"/>
  <c r="L26" i="34"/>
  <c r="L24" i="34"/>
  <c r="L23" i="34"/>
  <c r="L22" i="34"/>
  <c r="I27" i="34"/>
  <c r="I26" i="34"/>
  <c r="I23" i="34"/>
  <c r="N7" i="31"/>
  <c r="N6" i="31"/>
  <c r="N5" i="31"/>
  <c r="N4" i="31"/>
  <c r="L8" i="31"/>
  <c r="L6" i="31"/>
  <c r="L5" i="31"/>
  <c r="L4" i="31"/>
  <c r="I7" i="31"/>
  <c r="I4" i="31"/>
  <c r="F8" i="31"/>
  <c r="F7" i="31"/>
  <c r="G8" i="31"/>
  <c r="F6" i="31"/>
  <c r="G6" i="31" s="1"/>
  <c r="F5" i="31"/>
  <c r="G5" i="31"/>
  <c r="F4" i="31"/>
  <c r="G4" i="31" s="1"/>
  <c r="N25" i="31"/>
  <c r="N24" i="31"/>
  <c r="N23" i="31"/>
  <c r="N22" i="31"/>
  <c r="N20" i="31"/>
  <c r="N18" i="31"/>
  <c r="L25" i="31"/>
  <c r="L24" i="31"/>
  <c r="L23" i="31"/>
  <c r="L22" i="31"/>
  <c r="L21" i="31"/>
  <c r="L20" i="31"/>
  <c r="L19" i="31"/>
  <c r="I25" i="31"/>
  <c r="I20" i="31"/>
  <c r="F24" i="31"/>
  <c r="F25" i="31"/>
  <c r="G24" i="31"/>
  <c r="F23" i="31"/>
  <c r="G23" i="31" s="1"/>
  <c r="F22" i="31"/>
  <c r="G22" i="31"/>
  <c r="F21" i="31"/>
  <c r="G21" i="31" s="1"/>
  <c r="F20" i="31"/>
  <c r="G20" i="31"/>
  <c r="F19" i="31"/>
  <c r="G19" i="31" s="1"/>
  <c r="F18" i="31"/>
  <c r="G18" i="31"/>
  <c r="L74" i="31"/>
  <c r="L73" i="31"/>
  <c r="L72" i="31"/>
  <c r="L71" i="31"/>
  <c r="L69" i="31"/>
  <c r="F74" i="31"/>
  <c r="F71" i="31"/>
  <c r="G74" i="31"/>
  <c r="F73" i="31"/>
  <c r="G73" i="31" s="1"/>
  <c r="F72" i="31"/>
  <c r="G72" i="31"/>
  <c r="N105" i="31"/>
  <c r="L105" i="31"/>
  <c r="L103" i="31"/>
  <c r="F105" i="31"/>
  <c r="G105" i="31" s="1"/>
  <c r="F104" i="31"/>
  <c r="G103" i="31" s="1"/>
  <c r="F103" i="31"/>
  <c r="F102" i="31"/>
  <c r="G102" i="31" s="1"/>
  <c r="L51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7" i="30"/>
  <c r="L36" i="30"/>
  <c r="L35" i="30"/>
  <c r="L34" i="30"/>
  <c r="L33" i="30"/>
  <c r="L32" i="30"/>
  <c r="L31" i="30"/>
  <c r="I51" i="30"/>
  <c r="I50" i="30"/>
  <c r="I49" i="30"/>
  <c r="I48" i="30"/>
  <c r="I47" i="30"/>
  <c r="I46" i="30"/>
  <c r="I45" i="30"/>
  <c r="I44" i="30"/>
  <c r="I43" i="30"/>
  <c r="I42" i="30"/>
  <c r="I40" i="30"/>
  <c r="I39" i="30"/>
  <c r="I38" i="30"/>
  <c r="I37" i="30"/>
  <c r="I35" i="30"/>
  <c r="I34" i="30"/>
  <c r="G36" i="30"/>
  <c r="J36" i="30" s="1"/>
  <c r="N12" i="30"/>
  <c r="L12" i="30"/>
  <c r="N7" i="30"/>
  <c r="N6" i="30"/>
  <c r="L7" i="30"/>
  <c r="L6" i="30"/>
  <c r="L5" i="30"/>
  <c r="I5" i="30"/>
  <c r="N10" i="28"/>
  <c r="N9" i="28"/>
  <c r="N7" i="28"/>
  <c r="N6" i="28"/>
  <c r="N5" i="28"/>
  <c r="N4" i="28"/>
  <c r="L10" i="28"/>
  <c r="L9" i="28"/>
  <c r="L7" i="28"/>
  <c r="L6" i="28"/>
  <c r="L5" i="28"/>
  <c r="L4" i="28"/>
  <c r="I6" i="28"/>
  <c r="I5" i="28"/>
  <c r="I10" i="28"/>
  <c r="I9" i="28"/>
  <c r="I8" i="28"/>
  <c r="I7" i="28"/>
  <c r="J9" i="27"/>
  <c r="L9" i="27"/>
  <c r="F8" i="27"/>
  <c r="F9" i="27"/>
  <c r="G8" i="27"/>
  <c r="J8" i="27" s="1"/>
  <c r="P8" i="27" s="1"/>
  <c r="I8" i="27"/>
  <c r="O9" i="27"/>
  <c r="O8" i="27"/>
  <c r="N55" i="26"/>
  <c r="N54" i="26"/>
  <c r="N53" i="26"/>
  <c r="N52" i="26"/>
  <c r="N51" i="26"/>
  <c r="N50" i="26"/>
  <c r="N49" i="26"/>
  <c r="N48" i="26"/>
  <c r="N46" i="26"/>
  <c r="N45" i="26"/>
  <c r="N44" i="26"/>
  <c r="N43" i="26"/>
  <c r="N42" i="26"/>
  <c r="N41" i="26"/>
  <c r="N40" i="26"/>
  <c r="N39" i="26"/>
  <c r="L55" i="26"/>
  <c r="L54" i="26"/>
  <c r="L53" i="26"/>
  <c r="L52" i="26"/>
  <c r="L50" i="26"/>
  <c r="L49" i="26"/>
  <c r="L48" i="26"/>
  <c r="L47" i="26"/>
  <c r="L46" i="26"/>
  <c r="L45" i="26"/>
  <c r="L44" i="26"/>
  <c r="L43" i="26"/>
  <c r="L42" i="26"/>
  <c r="L41" i="26"/>
  <c r="L40" i="26"/>
  <c r="I55" i="26"/>
  <c r="I54" i="26"/>
  <c r="I53" i="26"/>
  <c r="I52" i="26"/>
  <c r="I51" i="26"/>
  <c r="I50" i="26"/>
  <c r="I49" i="26"/>
  <c r="I47" i="26"/>
  <c r="I43" i="26"/>
  <c r="I40" i="26"/>
  <c r="F55" i="26"/>
  <c r="G55" i="26" s="1"/>
  <c r="F40" i="26"/>
  <c r="F54" i="26"/>
  <c r="F53" i="26"/>
  <c r="F52" i="26"/>
  <c r="F51" i="26"/>
  <c r="G51" i="26" s="1"/>
  <c r="F50" i="26"/>
  <c r="F49" i="26"/>
  <c r="F48" i="26"/>
  <c r="F47" i="26"/>
  <c r="G47" i="26" s="1"/>
  <c r="F46" i="26"/>
  <c r="F45" i="26"/>
  <c r="F44" i="26"/>
  <c r="F43" i="26"/>
  <c r="G43" i="26" s="1"/>
  <c r="F42" i="26"/>
  <c r="F41" i="26"/>
  <c r="F39" i="26"/>
  <c r="L104" i="25"/>
  <c r="L103" i="25"/>
  <c r="L102" i="25"/>
  <c r="L101" i="25"/>
  <c r="L100" i="25"/>
  <c r="L99" i="25"/>
  <c r="L98" i="25"/>
  <c r="L97" i="25"/>
  <c r="L96" i="25"/>
  <c r="L95" i="25"/>
  <c r="L94" i="25"/>
  <c r="L93" i="25"/>
  <c r="L92" i="25"/>
  <c r="L91" i="25"/>
  <c r="L90" i="25"/>
  <c r="L89" i="25"/>
  <c r="L88" i="25"/>
  <c r="L87" i="25"/>
  <c r="L86" i="25"/>
  <c r="L85" i="25"/>
  <c r="L84" i="25"/>
  <c r="L83" i="25"/>
  <c r="L82" i="25"/>
  <c r="L81" i="25"/>
  <c r="L80" i="25"/>
  <c r="L79" i="25"/>
  <c r="L78" i="25"/>
  <c r="L77" i="25"/>
  <c r="L76" i="25"/>
  <c r="I105" i="25"/>
  <c r="I104" i="25"/>
  <c r="I103" i="25"/>
  <c r="I102" i="25"/>
  <c r="I101" i="25"/>
  <c r="I100" i="25"/>
  <c r="I99" i="25"/>
  <c r="I98" i="25"/>
  <c r="I97" i="25"/>
  <c r="I96" i="25"/>
  <c r="I95" i="25"/>
  <c r="I94" i="25"/>
  <c r="I93" i="25"/>
  <c r="I92" i="25"/>
  <c r="I91" i="25"/>
  <c r="I90" i="25"/>
  <c r="I89" i="25"/>
  <c r="I87" i="25"/>
  <c r="I86" i="25"/>
  <c r="J86" i="25" s="1"/>
  <c r="I85" i="25"/>
  <c r="I84" i="25"/>
  <c r="I83" i="25"/>
  <c r="I82" i="25"/>
  <c r="J82" i="25" s="1"/>
  <c r="I81" i="25"/>
  <c r="I80" i="25"/>
  <c r="I79" i="25"/>
  <c r="I78" i="25"/>
  <c r="I77" i="25"/>
  <c r="F105" i="25"/>
  <c r="F86" i="25"/>
  <c r="G105" i="25"/>
  <c r="J105" i="25" s="1"/>
  <c r="F104" i="25"/>
  <c r="G104" i="25" s="1"/>
  <c r="F103" i="25"/>
  <c r="G103" i="25"/>
  <c r="F102" i="25"/>
  <c r="G102" i="25" s="1"/>
  <c r="J102" i="25" s="1"/>
  <c r="F101" i="25"/>
  <c r="G101" i="25"/>
  <c r="F100" i="25"/>
  <c r="G100" i="25" s="1"/>
  <c r="F99" i="25"/>
  <c r="G99" i="25"/>
  <c r="F98" i="25"/>
  <c r="G98" i="25" s="1"/>
  <c r="F97" i="25"/>
  <c r="G97" i="25"/>
  <c r="J97" i="25" s="1"/>
  <c r="F96" i="25"/>
  <c r="G96" i="25" s="1"/>
  <c r="F95" i="25"/>
  <c r="G95" i="25"/>
  <c r="F94" i="25"/>
  <c r="G94" i="25" s="1"/>
  <c r="J94" i="25" s="1"/>
  <c r="F93" i="25"/>
  <c r="G93" i="25"/>
  <c r="F92" i="25"/>
  <c r="G92" i="25" s="1"/>
  <c r="F91" i="25"/>
  <c r="G91" i="25"/>
  <c r="F90" i="25"/>
  <c r="G90" i="25" s="1"/>
  <c r="F89" i="25"/>
  <c r="G89" i="25"/>
  <c r="J89" i="25" s="1"/>
  <c r="F88" i="25"/>
  <c r="G88" i="25" s="1"/>
  <c r="F87" i="25"/>
  <c r="G87" i="25"/>
  <c r="F85" i="25"/>
  <c r="G85" i="25" s="1"/>
  <c r="J85" i="25" s="1"/>
  <c r="F84" i="25"/>
  <c r="G84" i="25"/>
  <c r="F83" i="25"/>
  <c r="G83" i="25" s="1"/>
  <c r="F82" i="25"/>
  <c r="G82" i="25"/>
  <c r="F81" i="25"/>
  <c r="G81" i="25" s="1"/>
  <c r="F80" i="25"/>
  <c r="G80" i="25"/>
  <c r="J80" i="25" s="1"/>
  <c r="F79" i="25"/>
  <c r="G79" i="25" s="1"/>
  <c r="F78" i="25"/>
  <c r="G78" i="25"/>
  <c r="J78" i="25" s="1"/>
  <c r="F77" i="25"/>
  <c r="G77" i="25" s="1"/>
  <c r="J77" i="25" s="1"/>
  <c r="F76" i="25"/>
  <c r="G76" i="25"/>
  <c r="N35" i="24"/>
  <c r="N30" i="24"/>
  <c r="N28" i="24"/>
  <c r="L35" i="24"/>
  <c r="L34" i="24"/>
  <c r="L33" i="24"/>
  <c r="L32" i="24"/>
  <c r="L31" i="24"/>
  <c r="L30" i="24"/>
  <c r="L29" i="24"/>
  <c r="L27" i="24"/>
  <c r="I28" i="24"/>
  <c r="N11" i="24"/>
  <c r="N10" i="24"/>
  <c r="N9" i="24"/>
  <c r="N8" i="24"/>
  <c r="N6" i="24"/>
  <c r="L12" i="24"/>
  <c r="L11" i="24"/>
  <c r="L9" i="24"/>
  <c r="L8" i="24"/>
  <c r="L7" i="24"/>
  <c r="L6" i="24"/>
  <c r="L5" i="24"/>
  <c r="L4" i="24"/>
  <c r="I12" i="24"/>
  <c r="I11" i="24"/>
  <c r="I10" i="24"/>
  <c r="I9" i="24"/>
  <c r="I8" i="24"/>
  <c r="I5" i="24" s="1"/>
  <c r="L52" i="23"/>
  <c r="L51" i="23"/>
  <c r="L50" i="23"/>
  <c r="L49" i="23"/>
  <c r="L48" i="23"/>
  <c r="L47" i="23"/>
  <c r="L46" i="23"/>
  <c r="L45" i="23"/>
  <c r="L44" i="23"/>
  <c r="L43" i="23"/>
  <c r="L42" i="23"/>
  <c r="L41" i="23"/>
  <c r="L40" i="23"/>
  <c r="L39" i="23"/>
  <c r="L38" i="23"/>
  <c r="L37" i="23"/>
  <c r="L36" i="23"/>
  <c r="L35" i="23"/>
  <c r="L34" i="23"/>
  <c r="L33" i="23"/>
  <c r="L32" i="23"/>
  <c r="L31" i="23"/>
  <c r="L30" i="23"/>
  <c r="L29" i="23"/>
  <c r="L28" i="23"/>
  <c r="L26" i="23"/>
  <c r="L25" i="23"/>
  <c r="L24" i="23"/>
  <c r="L23" i="23"/>
  <c r="L22" i="23"/>
  <c r="L21" i="23"/>
  <c r="I52" i="23"/>
  <c r="I51" i="23"/>
  <c r="I50" i="23"/>
  <c r="I49" i="23"/>
  <c r="I48" i="23"/>
  <c r="I47" i="23"/>
  <c r="I46" i="23"/>
  <c r="I45" i="23"/>
  <c r="I44" i="23"/>
  <c r="I43" i="23"/>
  <c r="I42" i="23"/>
  <c r="I41" i="23"/>
  <c r="I40" i="23"/>
  <c r="I39" i="23"/>
  <c r="I38" i="23"/>
  <c r="I37" i="23"/>
  <c r="I36" i="23"/>
  <c r="I35" i="23"/>
  <c r="I34" i="23"/>
  <c r="I33" i="23"/>
  <c r="I31" i="23"/>
  <c r="I30" i="23"/>
  <c r="I29" i="23"/>
  <c r="I28" i="23"/>
  <c r="I27" i="23"/>
  <c r="I26" i="23"/>
  <c r="I25" i="23"/>
  <c r="I24" i="23"/>
  <c r="I23" i="23"/>
  <c r="I22" i="23"/>
  <c r="G45" i="23"/>
  <c r="J45" i="23" s="1"/>
  <c r="G28" i="23"/>
  <c r="N66" i="23"/>
  <c r="N60" i="23"/>
  <c r="L66" i="23"/>
  <c r="L65" i="23"/>
  <c r="L64" i="23"/>
  <c r="L63" i="23"/>
  <c r="L62" i="23"/>
  <c r="L61" i="23"/>
  <c r="L59" i="23"/>
  <c r="I60" i="23"/>
  <c r="G63" i="23"/>
  <c r="J63" i="23" s="1"/>
  <c r="N102" i="1"/>
  <c r="N101" i="1"/>
  <c r="N100" i="1"/>
  <c r="N99" i="1"/>
  <c r="N97" i="1"/>
  <c r="N96" i="1"/>
  <c r="N95" i="1"/>
  <c r="N94" i="1"/>
  <c r="N93" i="1"/>
  <c r="N92" i="1"/>
  <c r="N91" i="1"/>
  <c r="N90" i="1"/>
  <c r="N89" i="1"/>
  <c r="N65" i="3"/>
  <c r="N64" i="3"/>
  <c r="N63" i="3"/>
  <c r="N62" i="3"/>
  <c r="N61" i="3"/>
  <c r="N60" i="3"/>
  <c r="N59" i="3"/>
  <c r="N58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103" i="27"/>
  <c r="N102" i="27"/>
  <c r="N101" i="27"/>
  <c r="N100" i="27"/>
  <c r="N99" i="27"/>
  <c r="N98" i="27"/>
  <c r="N97" i="27"/>
  <c r="N96" i="27"/>
  <c r="N95" i="27"/>
  <c r="N94" i="27"/>
  <c r="N93" i="27"/>
  <c r="N92" i="27"/>
  <c r="N91" i="27"/>
  <c r="N89" i="27"/>
  <c r="N88" i="27"/>
  <c r="N87" i="27"/>
  <c r="N86" i="27"/>
  <c r="N85" i="27"/>
  <c r="N84" i="27"/>
  <c r="N83" i="27"/>
  <c r="N82" i="27"/>
  <c r="P82" i="27" s="1"/>
  <c r="N81" i="27"/>
  <c r="N80" i="27"/>
  <c r="N79" i="27"/>
  <c r="N78" i="27"/>
  <c r="N77" i="27"/>
  <c r="N76" i="27"/>
  <c r="N75" i="27"/>
  <c r="N74" i="27"/>
  <c r="N51" i="30"/>
  <c r="N50" i="30"/>
  <c r="N49" i="30"/>
  <c r="N48" i="30"/>
  <c r="N47" i="30"/>
  <c r="N46" i="30"/>
  <c r="N45" i="30"/>
  <c r="N44" i="30"/>
  <c r="N43" i="30"/>
  <c r="N42" i="30"/>
  <c r="N41" i="30"/>
  <c r="N40" i="30"/>
  <c r="N39" i="30"/>
  <c r="N37" i="30"/>
  <c r="N36" i="30"/>
  <c r="N35" i="30"/>
  <c r="N34" i="30"/>
  <c r="N33" i="30"/>
  <c r="N32" i="30"/>
  <c r="N31" i="30"/>
  <c r="N66" i="29"/>
  <c r="N65" i="29"/>
  <c r="N64" i="29"/>
  <c r="N62" i="29"/>
  <c r="P62" i="29" s="1"/>
  <c r="N61" i="29"/>
  <c r="N60" i="29"/>
  <c r="N59" i="29"/>
  <c r="N58" i="29"/>
  <c r="N57" i="29"/>
  <c r="N56" i="29"/>
  <c r="N55" i="29"/>
  <c r="N54" i="29"/>
  <c r="N53" i="29"/>
  <c r="N52" i="29"/>
  <c r="N51" i="29"/>
  <c r="N50" i="29"/>
  <c r="P50" i="29" s="1"/>
  <c r="N49" i="29"/>
  <c r="N48" i="29"/>
  <c r="N47" i="29"/>
  <c r="N46" i="29"/>
  <c r="P46" i="29" s="1"/>
  <c r="N45" i="29"/>
  <c r="N44" i="29"/>
  <c r="N43" i="29"/>
  <c r="N42" i="29"/>
  <c r="N41" i="29"/>
  <c r="N40" i="29"/>
  <c r="N39" i="29"/>
  <c r="N93" i="25"/>
  <c r="P93" i="25" s="1"/>
  <c r="N92" i="25"/>
  <c r="N91" i="25"/>
  <c r="N90" i="25"/>
  <c r="N89" i="25"/>
  <c r="P89" i="25" s="1"/>
  <c r="N88" i="25"/>
  <c r="N87" i="25"/>
  <c r="N86" i="25"/>
  <c r="N85" i="25"/>
  <c r="P85" i="25" s="1"/>
  <c r="N84" i="25"/>
  <c r="N83" i="25"/>
  <c r="N82" i="25"/>
  <c r="N81" i="25"/>
  <c r="P81" i="25" s="1"/>
  <c r="N80" i="25"/>
  <c r="N79" i="25"/>
  <c r="N78" i="25"/>
  <c r="N77" i="25"/>
  <c r="P77" i="25" s="1"/>
  <c r="N76" i="25"/>
  <c r="N105" i="25"/>
  <c r="N104" i="25"/>
  <c r="N103" i="25"/>
  <c r="P103" i="25" s="1"/>
  <c r="N102" i="25"/>
  <c r="N101" i="25"/>
  <c r="N100" i="25"/>
  <c r="N99" i="25"/>
  <c r="P99" i="25" s="1"/>
  <c r="N98" i="25"/>
  <c r="N97" i="25"/>
  <c r="N96" i="25"/>
  <c r="N95" i="25"/>
  <c r="F40" i="24"/>
  <c r="N43" i="24"/>
  <c r="N42" i="24"/>
  <c r="N69" i="24"/>
  <c r="N68" i="24"/>
  <c r="N67" i="24"/>
  <c r="N66" i="24"/>
  <c r="N64" i="24"/>
  <c r="N63" i="24"/>
  <c r="N62" i="24"/>
  <c r="N61" i="24"/>
  <c r="N60" i="24"/>
  <c r="N59" i="24"/>
  <c r="N58" i="24"/>
  <c r="N57" i="24"/>
  <c r="N56" i="24"/>
  <c r="N55" i="24"/>
  <c r="N54" i="24"/>
  <c r="N53" i="24"/>
  <c r="N52" i="24"/>
  <c r="N51" i="24"/>
  <c r="N48" i="24"/>
  <c r="N47" i="24"/>
  <c r="N46" i="24"/>
  <c r="N45" i="24"/>
  <c r="N44" i="24"/>
  <c r="N40" i="24"/>
  <c r="L69" i="24"/>
  <c r="L68" i="24"/>
  <c r="L67" i="24"/>
  <c r="L66" i="24"/>
  <c r="L65" i="24"/>
  <c r="L64" i="24"/>
  <c r="L63" i="24"/>
  <c r="L62" i="24"/>
  <c r="L61" i="24"/>
  <c r="L60" i="24"/>
  <c r="L58" i="24"/>
  <c r="L57" i="24"/>
  <c r="L56" i="24"/>
  <c r="L55" i="24"/>
  <c r="L54" i="24"/>
  <c r="L53" i="24"/>
  <c r="L52" i="24"/>
  <c r="L51" i="24"/>
  <c r="L50" i="24"/>
  <c r="L49" i="24"/>
  <c r="L48" i="24"/>
  <c r="L47" i="24"/>
  <c r="L46" i="24"/>
  <c r="L45" i="24"/>
  <c r="L44" i="24"/>
  <c r="L43" i="24"/>
  <c r="L42" i="24"/>
  <c r="L41" i="24"/>
  <c r="L40" i="24"/>
  <c r="I69" i="24"/>
  <c r="I68" i="24"/>
  <c r="I67" i="24"/>
  <c r="I66" i="24"/>
  <c r="I65" i="24"/>
  <c r="I64" i="24"/>
  <c r="I63" i="24"/>
  <c r="I62" i="24"/>
  <c r="I61" i="24"/>
  <c r="I60" i="24"/>
  <c r="J60" i="24" s="1"/>
  <c r="P60" i="24" s="1"/>
  <c r="I59" i="24"/>
  <c r="I58" i="24"/>
  <c r="I57" i="24"/>
  <c r="I56" i="24"/>
  <c r="I55" i="24"/>
  <c r="I54" i="24"/>
  <c r="I53" i="24"/>
  <c r="I52" i="24"/>
  <c r="I51" i="24"/>
  <c r="I50" i="24"/>
  <c r="I48" i="24"/>
  <c r="I47" i="24"/>
  <c r="I46" i="24"/>
  <c r="I45" i="24"/>
  <c r="I44" i="24"/>
  <c r="I43" i="24"/>
  <c r="I42" i="24"/>
  <c r="I41" i="24"/>
  <c r="I40" i="24"/>
  <c r="F119" i="26"/>
  <c r="G119" i="26" s="1"/>
  <c r="F117" i="26"/>
  <c r="I119" i="26"/>
  <c r="L119" i="26"/>
  <c r="N119" i="26"/>
  <c r="F118" i="26"/>
  <c r="G118" i="26" s="1"/>
  <c r="J118" i="26" s="1"/>
  <c r="P118" i="26" s="1"/>
  <c r="I118" i="26"/>
  <c r="L118" i="26"/>
  <c r="N118" i="26"/>
  <c r="I117" i="26"/>
  <c r="J117" i="26" s="1"/>
  <c r="P117" i="26" s="1"/>
  <c r="L117" i="26"/>
  <c r="N117" i="26"/>
  <c r="F116" i="26"/>
  <c r="G116" i="26" s="1"/>
  <c r="I116" i="26"/>
  <c r="J116" i="26"/>
  <c r="P116" i="26" s="1"/>
  <c r="L116" i="26"/>
  <c r="N116" i="26"/>
  <c r="F115" i="26"/>
  <c r="G115" i="26" s="1"/>
  <c r="J115" i="26" s="1"/>
  <c r="P115" i="26" s="1"/>
  <c r="L115" i="26"/>
  <c r="N115" i="26"/>
  <c r="F114" i="26"/>
  <c r="G114" i="26" s="1"/>
  <c r="J114" i="26" s="1"/>
  <c r="I114" i="26"/>
  <c r="L114" i="26"/>
  <c r="N114" i="26"/>
  <c r="P114" i="26"/>
  <c r="F113" i="26"/>
  <c r="G113" i="26" s="1"/>
  <c r="J113" i="26" s="1"/>
  <c r="P113" i="26" s="1"/>
  <c r="I113" i="26"/>
  <c r="L113" i="26"/>
  <c r="N113" i="26"/>
  <c r="F112" i="26"/>
  <c r="I112" i="26"/>
  <c r="L112" i="26"/>
  <c r="N112" i="26"/>
  <c r="F111" i="26"/>
  <c r="G111" i="26"/>
  <c r="J111" i="26" s="1"/>
  <c r="I111" i="26"/>
  <c r="L111" i="26"/>
  <c r="N111" i="26"/>
  <c r="F110" i="26"/>
  <c r="G110" i="26"/>
  <c r="I110" i="26"/>
  <c r="J110" i="26" s="1"/>
  <c r="P110" i="26" s="1"/>
  <c r="L110" i="26"/>
  <c r="F109" i="26"/>
  <c r="G109" i="26" s="1"/>
  <c r="J109" i="26" s="1"/>
  <c r="I109" i="26"/>
  <c r="L109" i="26"/>
  <c r="N109" i="26"/>
  <c r="F108" i="26"/>
  <c r="G108" i="26"/>
  <c r="J108" i="26" s="1"/>
  <c r="P108" i="26" s="1"/>
  <c r="I108" i="26"/>
  <c r="L108" i="26"/>
  <c r="N108" i="26"/>
  <c r="F107" i="26"/>
  <c r="G107" i="26" s="1"/>
  <c r="J107" i="26" s="1"/>
  <c r="I107" i="26"/>
  <c r="L107" i="26"/>
  <c r="N107" i="26"/>
  <c r="P107" i="26"/>
  <c r="F106" i="26"/>
  <c r="G106" i="26" s="1"/>
  <c r="J106" i="26" s="1"/>
  <c r="P106" i="26" s="1"/>
  <c r="I106" i="26"/>
  <c r="L106" i="26"/>
  <c r="N106" i="26"/>
  <c r="F105" i="26"/>
  <c r="G105" i="26" s="1"/>
  <c r="J105" i="26" s="1"/>
  <c r="P105" i="26" s="1"/>
  <c r="I105" i="26"/>
  <c r="N105" i="26"/>
  <c r="F104" i="26"/>
  <c r="G104" i="26" s="1"/>
  <c r="I104" i="26"/>
  <c r="L104" i="26"/>
  <c r="N104" i="26"/>
  <c r="F103" i="26"/>
  <c r="G103" i="26" s="1"/>
  <c r="J103" i="26" s="1"/>
  <c r="P103" i="26" s="1"/>
  <c r="I103" i="26"/>
  <c r="L103" i="26"/>
  <c r="N103" i="26"/>
  <c r="F102" i="26"/>
  <c r="G102" i="26" s="1"/>
  <c r="J102" i="26" s="1"/>
  <c r="I102" i="26"/>
  <c r="L102" i="26"/>
  <c r="N102" i="26"/>
  <c r="F101" i="26"/>
  <c r="G101" i="26"/>
  <c r="J101" i="26" s="1"/>
  <c r="P101" i="26" s="1"/>
  <c r="I101" i="26"/>
  <c r="L101" i="26"/>
  <c r="N101" i="26"/>
  <c r="F100" i="26"/>
  <c r="G100" i="26" s="1"/>
  <c r="J100" i="26" s="1"/>
  <c r="I100" i="26"/>
  <c r="L100" i="26"/>
  <c r="N100" i="26"/>
  <c r="P100" i="26"/>
  <c r="F94" i="26"/>
  <c r="O94" i="26" s="1"/>
  <c r="F92" i="26"/>
  <c r="I94" i="26"/>
  <c r="L94" i="26"/>
  <c r="N94" i="26"/>
  <c r="F93" i="26"/>
  <c r="G93" i="26" s="1"/>
  <c r="I93" i="26"/>
  <c r="J93" i="26"/>
  <c r="P93" i="26" s="1"/>
  <c r="L93" i="26"/>
  <c r="N93" i="26"/>
  <c r="I92" i="26"/>
  <c r="J92" i="26" s="1"/>
  <c r="P92" i="26" s="1"/>
  <c r="L92" i="26"/>
  <c r="N92" i="26"/>
  <c r="F91" i="26"/>
  <c r="G91" i="26" s="1"/>
  <c r="I91" i="26"/>
  <c r="J91" i="26"/>
  <c r="P91" i="26" s="1"/>
  <c r="L91" i="26"/>
  <c r="N91" i="26"/>
  <c r="F90" i="26"/>
  <c r="I90" i="26"/>
  <c r="L90" i="26"/>
  <c r="N90" i="26"/>
  <c r="F89" i="26"/>
  <c r="G89" i="26"/>
  <c r="J89" i="26" s="1"/>
  <c r="P89" i="26" s="1"/>
  <c r="I89" i="26"/>
  <c r="L89" i="26"/>
  <c r="N89" i="26"/>
  <c r="F88" i="26"/>
  <c r="G88" i="26"/>
  <c r="I88" i="26"/>
  <c r="J88" i="26" s="1"/>
  <c r="P88" i="26" s="1"/>
  <c r="L88" i="26"/>
  <c r="N88" i="26"/>
  <c r="F87" i="26"/>
  <c r="G87" i="26" s="1"/>
  <c r="I87" i="26"/>
  <c r="J87" i="26"/>
  <c r="P87" i="26" s="1"/>
  <c r="L87" i="26"/>
  <c r="N87" i="26"/>
  <c r="F86" i="26"/>
  <c r="I86" i="26"/>
  <c r="L86" i="26"/>
  <c r="N86" i="26"/>
  <c r="F85" i="26"/>
  <c r="G85" i="26"/>
  <c r="J85" i="26" s="1"/>
  <c r="P85" i="26" s="1"/>
  <c r="I85" i="26"/>
  <c r="L85" i="26"/>
  <c r="N85" i="26"/>
  <c r="F84" i="26"/>
  <c r="G84" i="26"/>
  <c r="I84" i="26"/>
  <c r="J84" i="26" s="1"/>
  <c r="P84" i="26" s="1"/>
  <c r="N84" i="26"/>
  <c r="F83" i="26"/>
  <c r="I83" i="26"/>
  <c r="L83" i="26"/>
  <c r="N83" i="26"/>
  <c r="F82" i="26"/>
  <c r="G82" i="26"/>
  <c r="J82" i="26" s="1"/>
  <c r="I82" i="26"/>
  <c r="L82" i="26"/>
  <c r="N82" i="26"/>
  <c r="F81" i="26"/>
  <c r="G81" i="26"/>
  <c r="I81" i="26"/>
  <c r="J81" i="26" s="1"/>
  <c r="P81" i="26" s="1"/>
  <c r="L81" i="26"/>
  <c r="F80" i="26"/>
  <c r="G80" i="26" s="1"/>
  <c r="J80" i="26" s="1"/>
  <c r="L80" i="26"/>
  <c r="N80" i="26"/>
  <c r="F79" i="26"/>
  <c r="G79" i="26" s="1"/>
  <c r="J79" i="26" s="1"/>
  <c r="I79" i="26"/>
  <c r="L79" i="26"/>
  <c r="N79" i="26"/>
  <c r="P79" i="26"/>
  <c r="F78" i="26"/>
  <c r="G78" i="26" s="1"/>
  <c r="I78" i="26"/>
  <c r="J78" i="26"/>
  <c r="P78" i="26" s="1"/>
  <c r="L78" i="26"/>
  <c r="N78" i="26"/>
  <c r="F77" i="26"/>
  <c r="I77" i="26"/>
  <c r="L77" i="26"/>
  <c r="N77" i="26"/>
  <c r="F76" i="26"/>
  <c r="G76" i="26"/>
  <c r="J76" i="26" s="1"/>
  <c r="I76" i="26"/>
  <c r="L76" i="26"/>
  <c r="N76" i="26"/>
  <c r="O92" i="26"/>
  <c r="O91" i="26"/>
  <c r="O89" i="26"/>
  <c r="O88" i="26"/>
  <c r="O87" i="26"/>
  <c r="O85" i="26"/>
  <c r="O84" i="26"/>
  <c r="O82" i="26"/>
  <c r="O81" i="26"/>
  <c r="O80" i="26"/>
  <c r="O79" i="26"/>
  <c r="O76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L33" i="26"/>
  <c r="L32" i="26"/>
  <c r="L31" i="26"/>
  <c r="L30" i="26"/>
  <c r="L29" i="26"/>
  <c r="L28" i="26"/>
  <c r="L27" i="26"/>
  <c r="L26" i="26"/>
  <c r="L25" i="26"/>
  <c r="L24" i="26"/>
  <c r="L23" i="26"/>
  <c r="L22" i="26"/>
  <c r="L21" i="26"/>
  <c r="L20" i="26"/>
  <c r="I33" i="26"/>
  <c r="I32" i="26"/>
  <c r="I31" i="26"/>
  <c r="I30" i="26"/>
  <c r="I29" i="26"/>
  <c r="I28" i="26"/>
  <c r="I27" i="26"/>
  <c r="I26" i="26"/>
  <c r="I25" i="26"/>
  <c r="I23" i="26"/>
  <c r="I22" i="26"/>
  <c r="I21" i="26"/>
  <c r="I20" i="26"/>
  <c r="I19" i="26"/>
  <c r="F33" i="26"/>
  <c r="F31" i="26"/>
  <c r="G33" i="26" s="1"/>
  <c r="F32" i="26"/>
  <c r="F30" i="26"/>
  <c r="F29" i="26"/>
  <c r="F28" i="26"/>
  <c r="G28" i="26" s="1"/>
  <c r="F27" i="26"/>
  <c r="F26" i="26"/>
  <c r="F25" i="26"/>
  <c r="F24" i="26"/>
  <c r="G24" i="26" s="1"/>
  <c r="F23" i="26"/>
  <c r="F22" i="26"/>
  <c r="F21" i="26"/>
  <c r="F20" i="26"/>
  <c r="G20" i="26" s="1"/>
  <c r="F19" i="26"/>
  <c r="I50" i="27"/>
  <c r="J50" i="27" s="1"/>
  <c r="P50" i="27" s="1"/>
  <c r="L50" i="27"/>
  <c r="N50" i="27"/>
  <c r="F49" i="27"/>
  <c r="G49" i="27" s="1"/>
  <c r="J49" i="27" s="1"/>
  <c r="P49" i="27" s="1"/>
  <c r="F50" i="27"/>
  <c r="I49" i="27"/>
  <c r="L49" i="27"/>
  <c r="N49" i="27"/>
  <c r="F48" i="27"/>
  <c r="G48" i="27" s="1"/>
  <c r="I48" i="27"/>
  <c r="J48" i="27"/>
  <c r="P48" i="27" s="1"/>
  <c r="L48" i="27"/>
  <c r="N48" i="27"/>
  <c r="F47" i="27"/>
  <c r="G47" i="27" s="1"/>
  <c r="J47" i="27" s="1"/>
  <c r="P47" i="27" s="1"/>
  <c r="I47" i="27"/>
  <c r="L47" i="27"/>
  <c r="F46" i="27"/>
  <c r="G46" i="27" s="1"/>
  <c r="J46" i="27" s="1"/>
  <c r="I46" i="27"/>
  <c r="L46" i="27"/>
  <c r="N46" i="27"/>
  <c r="P46" i="27"/>
  <c r="F45" i="27"/>
  <c r="G45" i="27" s="1"/>
  <c r="J45" i="27" s="1"/>
  <c r="P45" i="27" s="1"/>
  <c r="I45" i="27"/>
  <c r="L45" i="27"/>
  <c r="N45" i="27"/>
  <c r="F44" i="27"/>
  <c r="L44" i="27"/>
  <c r="N44" i="27"/>
  <c r="F43" i="27"/>
  <c r="G43" i="27" s="1"/>
  <c r="I43" i="27"/>
  <c r="L43" i="27"/>
  <c r="N43" i="27"/>
  <c r="F42" i="27"/>
  <c r="G42" i="27" s="1"/>
  <c r="J42" i="27" s="1"/>
  <c r="P42" i="27" s="1"/>
  <c r="I42" i="27"/>
  <c r="L42" i="27"/>
  <c r="N42" i="27"/>
  <c r="F41" i="27"/>
  <c r="G41" i="27" s="1"/>
  <c r="J41" i="27" s="1"/>
  <c r="I41" i="27"/>
  <c r="L41" i="27"/>
  <c r="N41" i="27"/>
  <c r="F40" i="27"/>
  <c r="G40" i="27"/>
  <c r="J40" i="27" s="1"/>
  <c r="P40" i="27" s="1"/>
  <c r="I40" i="27"/>
  <c r="L40" i="27"/>
  <c r="N40" i="27"/>
  <c r="F39" i="27"/>
  <c r="G39" i="27"/>
  <c r="I39" i="27"/>
  <c r="J39" i="27" s="1"/>
  <c r="P39" i="27" s="1"/>
  <c r="L39" i="27"/>
  <c r="N39" i="27"/>
  <c r="F38" i="27"/>
  <c r="G38" i="27" s="1"/>
  <c r="J38" i="27" s="1"/>
  <c r="P38" i="27" s="1"/>
  <c r="I38" i="27"/>
  <c r="L38" i="27"/>
  <c r="N38" i="27"/>
  <c r="F37" i="27"/>
  <c r="G37" i="27" s="1"/>
  <c r="J37" i="27" s="1"/>
  <c r="I37" i="27"/>
  <c r="L37" i="27"/>
  <c r="N37" i="27"/>
  <c r="F36" i="27"/>
  <c r="G36" i="27"/>
  <c r="J36" i="27" s="1"/>
  <c r="P36" i="27" s="1"/>
  <c r="I36" i="27"/>
  <c r="L36" i="27"/>
  <c r="N36" i="27"/>
  <c r="F35" i="27"/>
  <c r="G35" i="27"/>
  <c r="I35" i="27"/>
  <c r="J35" i="27" s="1"/>
  <c r="P35" i="27" s="1"/>
  <c r="L35" i="27"/>
  <c r="N35" i="27"/>
  <c r="F34" i="27"/>
  <c r="G34" i="27" s="1"/>
  <c r="J34" i="27" s="1"/>
  <c r="P34" i="27" s="1"/>
  <c r="I34" i="27"/>
  <c r="L34" i="27"/>
  <c r="N34" i="27"/>
  <c r="F33" i="27"/>
  <c r="G33" i="27" s="1"/>
  <c r="J33" i="27" s="1"/>
  <c r="I33" i="27"/>
  <c r="L33" i="27"/>
  <c r="N33" i="27"/>
  <c r="F32" i="27"/>
  <c r="G32" i="27"/>
  <c r="J32" i="27" s="1"/>
  <c r="P32" i="27" s="1"/>
  <c r="I32" i="27"/>
  <c r="L32" i="27"/>
  <c r="N32" i="27"/>
  <c r="F31" i="27"/>
  <c r="G31" i="27"/>
  <c r="I31" i="27"/>
  <c r="J31" i="27" s="1"/>
  <c r="P31" i="27" s="1"/>
  <c r="L31" i="27"/>
  <c r="F30" i="27"/>
  <c r="G30" i="27" s="1"/>
  <c r="J30" i="27" s="1"/>
  <c r="I30" i="27"/>
  <c r="L30" i="27"/>
  <c r="N30" i="27"/>
  <c r="F29" i="27"/>
  <c r="G29" i="27"/>
  <c r="J29" i="27" s="1"/>
  <c r="I29" i="27"/>
  <c r="L29" i="27"/>
  <c r="N29" i="27"/>
  <c r="F28" i="27"/>
  <c r="G28" i="27"/>
  <c r="I28" i="27"/>
  <c r="J28" i="27" s="1"/>
  <c r="L28" i="27"/>
  <c r="N28" i="27"/>
  <c r="P28" i="27"/>
  <c r="F27" i="27"/>
  <c r="G27" i="27" s="1"/>
  <c r="I27" i="27"/>
  <c r="J27" i="27"/>
  <c r="P27" i="27" s="1"/>
  <c r="L27" i="27"/>
  <c r="N27" i="27"/>
  <c r="F26" i="27"/>
  <c r="G26" i="27" s="1"/>
  <c r="J26" i="27" s="1"/>
  <c r="I26" i="27"/>
  <c r="L26" i="27"/>
  <c r="N26" i="27"/>
  <c r="F25" i="27"/>
  <c r="G25" i="27"/>
  <c r="J25" i="27" s="1"/>
  <c r="I25" i="27"/>
  <c r="L25" i="27"/>
  <c r="N25" i="27"/>
  <c r="F24" i="27"/>
  <c r="G24" i="27" s="1"/>
  <c r="I24" i="27"/>
  <c r="L24" i="27"/>
  <c r="N24" i="27"/>
  <c r="F23" i="27"/>
  <c r="G23" i="27" s="1"/>
  <c r="J23" i="27" s="1"/>
  <c r="P23" i="27" s="1"/>
  <c r="I23" i="27"/>
  <c r="L23" i="27"/>
  <c r="N23" i="27"/>
  <c r="F22" i="27"/>
  <c r="G22" i="27" s="1"/>
  <c r="J22" i="27" s="1"/>
  <c r="I22" i="27"/>
  <c r="N22" i="27"/>
  <c r="F21" i="27"/>
  <c r="G21" i="27" s="1"/>
  <c r="J21" i="27" s="1"/>
  <c r="I21" i="27"/>
  <c r="L21" i="27"/>
  <c r="N21" i="27"/>
  <c r="P21" i="27"/>
  <c r="F20" i="27"/>
  <c r="G20" i="27" s="1"/>
  <c r="I20" i="27"/>
  <c r="J20" i="27"/>
  <c r="P20" i="27" s="1"/>
  <c r="L20" i="27"/>
  <c r="N20" i="27"/>
  <c r="F19" i="27"/>
  <c r="G19" i="27" s="1"/>
  <c r="J19" i="27" s="1"/>
  <c r="I19" i="27"/>
  <c r="L19" i="27"/>
  <c r="N19" i="27"/>
  <c r="F18" i="27"/>
  <c r="G18" i="27"/>
  <c r="J18" i="27" s="1"/>
  <c r="I18" i="27"/>
  <c r="L18" i="27"/>
  <c r="N18" i="27"/>
  <c r="F17" i="27"/>
  <c r="G17" i="27"/>
  <c r="I17" i="27"/>
  <c r="J17" i="27" s="1"/>
  <c r="L17" i="27"/>
  <c r="N17" i="27"/>
  <c r="P17" i="27"/>
  <c r="F16" i="27"/>
  <c r="G16" i="27" s="1"/>
  <c r="I16" i="27"/>
  <c r="J16" i="27"/>
  <c r="P16" i="27" s="1"/>
  <c r="L16" i="27"/>
  <c r="N16" i="27"/>
  <c r="F15" i="27"/>
  <c r="G15" i="27" s="1"/>
  <c r="J15" i="27" s="1"/>
  <c r="I15" i="27"/>
  <c r="L15" i="27"/>
  <c r="N15" i="27"/>
  <c r="F103" i="27"/>
  <c r="F89" i="27"/>
  <c r="I103" i="27"/>
  <c r="L103" i="27"/>
  <c r="F102" i="27"/>
  <c r="I102" i="27"/>
  <c r="L102" i="27"/>
  <c r="F101" i="27"/>
  <c r="I101" i="27"/>
  <c r="L101" i="27"/>
  <c r="F100" i="27"/>
  <c r="G100" i="27" s="1"/>
  <c r="J100" i="27" s="1"/>
  <c r="P100" i="27" s="1"/>
  <c r="L100" i="27"/>
  <c r="F99" i="27"/>
  <c r="G99" i="27"/>
  <c r="J99" i="27" s="1"/>
  <c r="P99" i="27" s="1"/>
  <c r="I99" i="27"/>
  <c r="L99" i="27"/>
  <c r="F98" i="27"/>
  <c r="G98" i="27" s="1"/>
  <c r="J98" i="27" s="1"/>
  <c r="P98" i="27" s="1"/>
  <c r="I98" i="27"/>
  <c r="L98" i="27"/>
  <c r="F97" i="27"/>
  <c r="I97" i="27"/>
  <c r="L97" i="27"/>
  <c r="F96" i="27"/>
  <c r="I96" i="27"/>
  <c r="L96" i="27"/>
  <c r="F95" i="27"/>
  <c r="G95" i="27"/>
  <c r="J95" i="27" s="1"/>
  <c r="P95" i="27" s="1"/>
  <c r="I95" i="27"/>
  <c r="L95" i="27"/>
  <c r="F94" i="27"/>
  <c r="G94" i="27" s="1"/>
  <c r="I94" i="27"/>
  <c r="J94" i="27"/>
  <c r="P94" i="27" s="1"/>
  <c r="L94" i="27"/>
  <c r="F93" i="27"/>
  <c r="G93" i="27"/>
  <c r="J93" i="27" s="1"/>
  <c r="I93" i="27"/>
  <c r="L93" i="27"/>
  <c r="P93" i="27"/>
  <c r="F92" i="27"/>
  <c r="G92" i="27" s="1"/>
  <c r="J92" i="27" s="1"/>
  <c r="P92" i="27" s="1"/>
  <c r="I92" i="27"/>
  <c r="L92" i="27"/>
  <c r="F91" i="27"/>
  <c r="G91" i="27"/>
  <c r="J91" i="27" s="1"/>
  <c r="P91" i="27" s="1"/>
  <c r="I91" i="27"/>
  <c r="L91" i="27"/>
  <c r="F90" i="27"/>
  <c r="G90" i="27" s="1"/>
  <c r="J90" i="27" s="1"/>
  <c r="P90" i="27" s="1"/>
  <c r="I90" i="27"/>
  <c r="L90" i="27"/>
  <c r="I89" i="27"/>
  <c r="J89" i="27"/>
  <c r="P89" i="27" s="1"/>
  <c r="L89" i="27"/>
  <c r="F88" i="27"/>
  <c r="G88" i="27"/>
  <c r="J88" i="27" s="1"/>
  <c r="P88" i="27" s="1"/>
  <c r="I88" i="27"/>
  <c r="L88" i="27"/>
  <c r="F87" i="27"/>
  <c r="G87" i="27" s="1"/>
  <c r="J87" i="27" s="1"/>
  <c r="P87" i="27" s="1"/>
  <c r="I87" i="27"/>
  <c r="L87" i="27"/>
  <c r="F86" i="27"/>
  <c r="I86" i="27"/>
  <c r="L86" i="27"/>
  <c r="F85" i="27"/>
  <c r="I85" i="27"/>
  <c r="L85" i="27"/>
  <c r="F84" i="27"/>
  <c r="G84" i="27"/>
  <c r="J84" i="27" s="1"/>
  <c r="P84" i="27" s="1"/>
  <c r="I84" i="27"/>
  <c r="L84" i="27"/>
  <c r="F83" i="27"/>
  <c r="G83" i="27" s="1"/>
  <c r="I83" i="27"/>
  <c r="J83" i="27"/>
  <c r="P83" i="27" s="1"/>
  <c r="L83" i="27"/>
  <c r="F82" i="27"/>
  <c r="G82" i="27"/>
  <c r="J82" i="27" s="1"/>
  <c r="I82" i="27"/>
  <c r="L82" i="27"/>
  <c r="F81" i="27"/>
  <c r="G81" i="27" s="1"/>
  <c r="J81" i="27" s="1"/>
  <c r="P81" i="27" s="1"/>
  <c r="I81" i="27"/>
  <c r="L81" i="27"/>
  <c r="F80" i="27"/>
  <c r="G80" i="27"/>
  <c r="J80" i="27" s="1"/>
  <c r="P80" i="27" s="1"/>
  <c r="I80" i="27"/>
  <c r="F79" i="27"/>
  <c r="G79" i="27" s="1"/>
  <c r="J79" i="27" s="1"/>
  <c r="I79" i="27"/>
  <c r="L79" i="27"/>
  <c r="F78" i="27"/>
  <c r="I78" i="27"/>
  <c r="L78" i="27"/>
  <c r="F77" i="27"/>
  <c r="I77" i="27"/>
  <c r="L77" i="27"/>
  <c r="F76" i="27"/>
  <c r="I76" i="27"/>
  <c r="L76" i="27"/>
  <c r="F75" i="27"/>
  <c r="G75" i="27" s="1"/>
  <c r="J75" i="27" s="1"/>
  <c r="I75" i="27"/>
  <c r="L75" i="27"/>
  <c r="F74" i="27"/>
  <c r="I74" i="27"/>
  <c r="L74" i="27"/>
  <c r="O103" i="27"/>
  <c r="O102" i="27"/>
  <c r="O100" i="27"/>
  <c r="O99" i="27"/>
  <c r="O98" i="27"/>
  <c r="O97" i="27"/>
  <c r="O95" i="27"/>
  <c r="O94" i="27"/>
  <c r="O93" i="27"/>
  <c r="O91" i="27"/>
  <c r="O90" i="27"/>
  <c r="O88" i="27"/>
  <c r="O87" i="27"/>
  <c r="O86" i="27"/>
  <c r="O84" i="27"/>
  <c r="O83" i="27"/>
  <c r="O82" i="27"/>
  <c r="O80" i="27"/>
  <c r="O79" i="27"/>
  <c r="O78" i="27"/>
  <c r="O76" i="27"/>
  <c r="O74" i="27"/>
  <c r="F57" i="27"/>
  <c r="F59" i="27"/>
  <c r="G57" i="27"/>
  <c r="J57" i="27" s="1"/>
  <c r="P57" i="27" s="1"/>
  <c r="I57" i="27"/>
  <c r="O57" i="27"/>
  <c r="N54" i="27"/>
  <c r="L60" i="27"/>
  <c r="L59" i="27"/>
  <c r="L58" i="27"/>
  <c r="L56" i="27"/>
  <c r="L55" i="27"/>
  <c r="L54" i="27"/>
  <c r="I60" i="27"/>
  <c r="I59" i="27"/>
  <c r="I58" i="27"/>
  <c r="I54" i="27"/>
  <c r="I55" i="27"/>
  <c r="F60" i="27"/>
  <c r="G60" i="27" s="1"/>
  <c r="J60" i="27" s="1"/>
  <c r="P60" i="27" s="1"/>
  <c r="F58" i="27"/>
  <c r="G58" i="27"/>
  <c r="F56" i="27"/>
  <c r="G56" i="27" s="1"/>
  <c r="F55" i="27"/>
  <c r="G55" i="27"/>
  <c r="F54" i="27"/>
  <c r="G54" i="27" s="1"/>
  <c r="N19" i="30"/>
  <c r="N22" i="30"/>
  <c r="N21" i="30"/>
  <c r="N26" i="30"/>
  <c r="N25" i="30"/>
  <c r="N24" i="30"/>
  <c r="N23" i="30"/>
  <c r="L21" i="30"/>
  <c r="L26" i="30"/>
  <c r="L25" i="30"/>
  <c r="L24" i="30"/>
  <c r="L23" i="30"/>
  <c r="L22" i="30"/>
  <c r="L19" i="30"/>
  <c r="I26" i="30"/>
  <c r="I25" i="30"/>
  <c r="I24" i="30"/>
  <c r="I23" i="30"/>
  <c r="I22" i="30"/>
  <c r="I21" i="30"/>
  <c r="I19" i="30"/>
  <c r="F65" i="31"/>
  <c r="F56" i="31"/>
  <c r="G65" i="31"/>
  <c r="J65" i="31" s="1"/>
  <c r="P65" i="31" s="1"/>
  <c r="L65" i="31"/>
  <c r="F64" i="31"/>
  <c r="G64" i="31" s="1"/>
  <c r="J64" i="31" s="1"/>
  <c r="P64" i="31" s="1"/>
  <c r="I64" i="31"/>
  <c r="N64" i="31"/>
  <c r="F63" i="31"/>
  <c r="G63" i="31" s="1"/>
  <c r="J63" i="31" s="1"/>
  <c r="I63" i="31"/>
  <c r="L63" i="31"/>
  <c r="N63" i="31"/>
  <c r="P63" i="31"/>
  <c r="F62" i="31"/>
  <c r="G62" i="31" s="1"/>
  <c r="J62" i="31" s="1"/>
  <c r="P62" i="31" s="1"/>
  <c r="I62" i="31"/>
  <c r="L62" i="31"/>
  <c r="F61" i="31"/>
  <c r="G61" i="31"/>
  <c r="J61" i="31" s="1"/>
  <c r="P61" i="31" s="1"/>
  <c r="I61" i="31"/>
  <c r="L61" i="31"/>
  <c r="N61" i="31"/>
  <c r="F60" i="31"/>
  <c r="G60" i="31"/>
  <c r="I60" i="31"/>
  <c r="J60" i="31" s="1"/>
  <c r="P60" i="31" s="1"/>
  <c r="L60" i="31"/>
  <c r="N60" i="31"/>
  <c r="F59" i="31"/>
  <c r="G59" i="31" s="1"/>
  <c r="I59" i="31"/>
  <c r="J59" i="31"/>
  <c r="P59" i="31" s="1"/>
  <c r="L59" i="31"/>
  <c r="N59" i="31"/>
  <c r="F58" i="31"/>
  <c r="I58" i="31"/>
  <c r="L58" i="31"/>
  <c r="N58" i="31"/>
  <c r="F57" i="31"/>
  <c r="G57" i="31"/>
  <c r="J57" i="31" s="1"/>
  <c r="P57" i="31" s="1"/>
  <c r="I57" i="31"/>
  <c r="L57" i="31"/>
  <c r="N57" i="31"/>
  <c r="I56" i="31"/>
  <c r="J56" i="31"/>
  <c r="L56" i="31"/>
  <c r="N56" i="31"/>
  <c r="O65" i="31"/>
  <c r="O63" i="31"/>
  <c r="O61" i="31"/>
  <c r="O60" i="31"/>
  <c r="O59" i="31"/>
  <c r="O57" i="31"/>
  <c r="O56" i="31"/>
  <c r="I98" i="31"/>
  <c r="J98" i="31" s="1"/>
  <c r="P98" i="31" s="1"/>
  <c r="L98" i="31"/>
  <c r="N98" i="31"/>
  <c r="F97" i="31"/>
  <c r="F98" i="31"/>
  <c r="G97" i="31"/>
  <c r="J97" i="31" s="1"/>
  <c r="I97" i="31"/>
  <c r="L97" i="31"/>
  <c r="N97" i="31"/>
  <c r="F96" i="31"/>
  <c r="G96" i="31"/>
  <c r="I96" i="31"/>
  <c r="J96" i="31" s="1"/>
  <c r="L96" i="31"/>
  <c r="N96" i="31"/>
  <c r="P96" i="31"/>
  <c r="F95" i="31"/>
  <c r="G95" i="31" s="1"/>
  <c r="J95" i="31" s="1"/>
  <c r="P95" i="31" s="1"/>
  <c r="I95" i="31"/>
  <c r="L95" i="31"/>
  <c r="N95" i="31"/>
  <c r="F94" i="31"/>
  <c r="I94" i="31"/>
  <c r="L94" i="31"/>
  <c r="N94" i="31"/>
  <c r="F93" i="31"/>
  <c r="G93" i="31"/>
  <c r="J93" i="31" s="1"/>
  <c r="I93" i="31"/>
  <c r="L93" i="31"/>
  <c r="N93" i="31"/>
  <c r="F92" i="31"/>
  <c r="G92" i="31"/>
  <c r="I92" i="31"/>
  <c r="J92" i="31" s="1"/>
  <c r="L92" i="31"/>
  <c r="N92" i="31"/>
  <c r="P92" i="31"/>
  <c r="F91" i="31"/>
  <c r="G91" i="31" s="1"/>
  <c r="J91" i="31" s="1"/>
  <c r="P91" i="31" s="1"/>
  <c r="I91" i="31"/>
  <c r="L91" i="31"/>
  <c r="N91" i="31"/>
  <c r="F90" i="31"/>
  <c r="I90" i="31"/>
  <c r="L90" i="31"/>
  <c r="N90" i="31"/>
  <c r="F89" i="31"/>
  <c r="G89" i="31"/>
  <c r="J89" i="31" s="1"/>
  <c r="L89" i="31"/>
  <c r="N89" i="31"/>
  <c r="P89" i="31"/>
  <c r="F88" i="31"/>
  <c r="G88" i="31" s="1"/>
  <c r="I88" i="31"/>
  <c r="J88" i="31"/>
  <c r="P88" i="31" s="1"/>
  <c r="L88" i="31"/>
  <c r="N88" i="31"/>
  <c r="F87" i="31"/>
  <c r="I87" i="31"/>
  <c r="L87" i="31"/>
  <c r="N87" i="31"/>
  <c r="F86" i="31"/>
  <c r="G86" i="31"/>
  <c r="J86" i="31" s="1"/>
  <c r="I86" i="31"/>
  <c r="L86" i="31"/>
  <c r="N86" i="31"/>
  <c r="F85" i="31"/>
  <c r="G85" i="31" s="1"/>
  <c r="I85" i="31"/>
  <c r="F84" i="31"/>
  <c r="G84" i="31"/>
  <c r="J84" i="31" s="1"/>
  <c r="P84" i="31" s="1"/>
  <c r="I84" i="31"/>
  <c r="L84" i="31"/>
  <c r="N84" i="31"/>
  <c r="F83" i="31"/>
  <c r="G83" i="31" s="1"/>
  <c r="J83" i="31" s="1"/>
  <c r="I83" i="31"/>
  <c r="L83" i="31"/>
  <c r="N83" i="31"/>
  <c r="P83" i="31"/>
  <c r="F82" i="31"/>
  <c r="G82" i="31" s="1"/>
  <c r="J82" i="31" s="1"/>
  <c r="P82" i="31" s="1"/>
  <c r="I82" i="31"/>
  <c r="L82" i="31"/>
  <c r="N82" i="31"/>
  <c r="F81" i="31"/>
  <c r="I81" i="31"/>
  <c r="L81" i="31"/>
  <c r="N81" i="31"/>
  <c r="F80" i="31"/>
  <c r="G80" i="31"/>
  <c r="J80" i="31" s="1"/>
  <c r="I80" i="31"/>
  <c r="L80" i="31"/>
  <c r="N80" i="31"/>
  <c r="F79" i="31"/>
  <c r="G79" i="31"/>
  <c r="I79" i="31"/>
  <c r="J79" i="31" s="1"/>
  <c r="L79" i="31"/>
  <c r="N79" i="31"/>
  <c r="P79" i="31"/>
  <c r="F78" i="31"/>
  <c r="G78" i="31" s="1"/>
  <c r="J78" i="31" s="1"/>
  <c r="P78" i="31" s="1"/>
  <c r="I78" i="31"/>
  <c r="L78" i="31"/>
  <c r="N78" i="31"/>
  <c r="O98" i="31"/>
  <c r="O97" i="31"/>
  <c r="O96" i="31"/>
  <c r="O93" i="31"/>
  <c r="O92" i="31"/>
  <c r="O89" i="31"/>
  <c r="O86" i="31"/>
  <c r="O85" i="31"/>
  <c r="O84" i="31"/>
  <c r="O83" i="31"/>
  <c r="O82" i="31"/>
  <c r="O80" i="31"/>
  <c r="O79" i="31"/>
  <c r="O78" i="31"/>
  <c r="F82" i="32"/>
  <c r="G82" i="32" s="1"/>
  <c r="J82" i="32" s="1"/>
  <c r="P82" i="32" s="1"/>
  <c r="F74" i="32"/>
  <c r="I82" i="32"/>
  <c r="N82" i="32"/>
  <c r="N68" i="32"/>
  <c r="P68" i="32" s="1"/>
  <c r="N67" i="32"/>
  <c r="N81" i="32"/>
  <c r="N79" i="32"/>
  <c r="N78" i="32"/>
  <c r="N77" i="32"/>
  <c r="N76" i="32"/>
  <c r="N75" i="32"/>
  <c r="N74" i="32"/>
  <c r="P74" i="32" s="1"/>
  <c r="N73" i="32"/>
  <c r="N72" i="32"/>
  <c r="N71" i="32"/>
  <c r="N70" i="32"/>
  <c r="P70" i="32" s="1"/>
  <c r="N69" i="32"/>
  <c r="L81" i="32"/>
  <c r="L80" i="32"/>
  <c r="L79" i="32"/>
  <c r="L78" i="32"/>
  <c r="L77" i="32"/>
  <c r="L76" i="32"/>
  <c r="L75" i="32"/>
  <c r="L74" i="32"/>
  <c r="L73" i="32"/>
  <c r="L72" i="32"/>
  <c r="L71" i="32"/>
  <c r="L70" i="32"/>
  <c r="L69" i="32"/>
  <c r="L68" i="32"/>
  <c r="L67" i="32"/>
  <c r="F81" i="32"/>
  <c r="G81" i="32" s="1"/>
  <c r="I81" i="32"/>
  <c r="J81" i="32"/>
  <c r="F80" i="32"/>
  <c r="G80" i="32" s="1"/>
  <c r="J80" i="32" s="1"/>
  <c r="P80" i="32" s="1"/>
  <c r="I80" i="32"/>
  <c r="F79" i="32"/>
  <c r="G79" i="32" s="1"/>
  <c r="J79" i="32" s="1"/>
  <c r="I79" i="32"/>
  <c r="F78" i="32"/>
  <c r="G78" i="32" s="1"/>
  <c r="I78" i="32"/>
  <c r="J78" i="32"/>
  <c r="P78" i="32" s="1"/>
  <c r="F77" i="32"/>
  <c r="G77" i="32" s="1"/>
  <c r="I77" i="32"/>
  <c r="J77" i="32"/>
  <c r="F76" i="32"/>
  <c r="G76" i="32" s="1"/>
  <c r="J76" i="32" s="1"/>
  <c r="P76" i="32" s="1"/>
  <c r="I76" i="32"/>
  <c r="F75" i="32"/>
  <c r="G75" i="32" s="1"/>
  <c r="J75" i="32" s="1"/>
  <c r="I75" i="32"/>
  <c r="I74" i="32"/>
  <c r="J74" i="32" s="1"/>
  <c r="F73" i="32"/>
  <c r="G73" i="32"/>
  <c r="J73" i="32" s="1"/>
  <c r="P73" i="32" s="1"/>
  <c r="F72" i="32"/>
  <c r="G72" i="32"/>
  <c r="I72" i="32"/>
  <c r="J72" i="32" s="1"/>
  <c r="F71" i="32"/>
  <c r="G71" i="32"/>
  <c r="I71" i="32"/>
  <c r="J71" i="32" s="1"/>
  <c r="F70" i="32"/>
  <c r="G70" i="32"/>
  <c r="I70" i="32"/>
  <c r="J70" i="32" s="1"/>
  <c r="F69" i="32"/>
  <c r="G69" i="32"/>
  <c r="I69" i="32"/>
  <c r="J69" i="32" s="1"/>
  <c r="P69" i="32" s="1"/>
  <c r="F68" i="32"/>
  <c r="G68" i="32"/>
  <c r="I68" i="32"/>
  <c r="J68" i="32" s="1"/>
  <c r="F67" i="32"/>
  <c r="G67" i="32"/>
  <c r="I67" i="32"/>
  <c r="J67" i="32" s="1"/>
  <c r="F62" i="32"/>
  <c r="F49" i="32"/>
  <c r="G62" i="32"/>
  <c r="J62" i="32" s="1"/>
  <c r="I62" i="32"/>
  <c r="L62" i="32"/>
  <c r="N62" i="32"/>
  <c r="F61" i="32"/>
  <c r="G61" i="32"/>
  <c r="I61" i="32"/>
  <c r="J61" i="32" s="1"/>
  <c r="L61" i="32"/>
  <c r="N61" i="32"/>
  <c r="P61" i="32"/>
  <c r="F60" i="32"/>
  <c r="G60" i="32" s="1"/>
  <c r="J60" i="32" s="1"/>
  <c r="P60" i="32" s="1"/>
  <c r="I60" i="32"/>
  <c r="L60" i="32"/>
  <c r="N60" i="32"/>
  <c r="F59" i="32"/>
  <c r="I59" i="32"/>
  <c r="L59" i="32"/>
  <c r="N59" i="32"/>
  <c r="F58" i="32"/>
  <c r="G58" i="32"/>
  <c r="J58" i="32" s="1"/>
  <c r="I58" i="32"/>
  <c r="L58" i="32"/>
  <c r="N58" i="32"/>
  <c r="F57" i="32"/>
  <c r="G57" i="32"/>
  <c r="I57" i="32"/>
  <c r="J57" i="32" s="1"/>
  <c r="L57" i="32"/>
  <c r="N57" i="32"/>
  <c r="P57" i="32"/>
  <c r="F56" i="32"/>
  <c r="G56" i="32" s="1"/>
  <c r="J56" i="32" s="1"/>
  <c r="P56" i="32" s="1"/>
  <c r="I56" i="32"/>
  <c r="L56" i="32"/>
  <c r="N56" i="32"/>
  <c r="F55" i="32"/>
  <c r="I55" i="32"/>
  <c r="L55" i="32"/>
  <c r="N55" i="32"/>
  <c r="F54" i="32"/>
  <c r="G54" i="32"/>
  <c r="J54" i="32" s="1"/>
  <c r="I54" i="32"/>
  <c r="L54" i="32"/>
  <c r="N54" i="32"/>
  <c r="F53" i="32"/>
  <c r="G53" i="32" s="1"/>
  <c r="I53" i="32"/>
  <c r="L53" i="32"/>
  <c r="N53" i="32"/>
  <c r="F52" i="32"/>
  <c r="G52" i="32" s="1"/>
  <c r="I52" i="32"/>
  <c r="J52" i="32"/>
  <c r="P52" i="32" s="1"/>
  <c r="L52" i="32"/>
  <c r="N52" i="32"/>
  <c r="F51" i="32"/>
  <c r="I51" i="32"/>
  <c r="L51" i="32"/>
  <c r="N51" i="32"/>
  <c r="F50" i="32"/>
  <c r="G50" i="32"/>
  <c r="J50" i="32" s="1"/>
  <c r="P50" i="32" s="1"/>
  <c r="I50" i="32"/>
  <c r="L50" i="32"/>
  <c r="N50" i="32"/>
  <c r="I49" i="32"/>
  <c r="J49" i="32"/>
  <c r="L49" i="32"/>
  <c r="N49" i="32"/>
  <c r="F48" i="32"/>
  <c r="G48" i="32"/>
  <c r="J48" i="32" s="1"/>
  <c r="I48" i="32"/>
  <c r="L48" i="32"/>
  <c r="N48" i="32"/>
  <c r="F47" i="32"/>
  <c r="G47" i="32"/>
  <c r="I47" i="32"/>
  <c r="J47" i="32" s="1"/>
  <c r="L47" i="32"/>
  <c r="N47" i="32"/>
  <c r="P47" i="32"/>
  <c r="F46" i="32"/>
  <c r="G46" i="32" s="1"/>
  <c r="J46" i="32" s="1"/>
  <c r="P46" i="32" s="1"/>
  <c r="I46" i="32"/>
  <c r="L46" i="32"/>
  <c r="N46" i="32"/>
  <c r="F45" i="32"/>
  <c r="L45" i="32"/>
  <c r="N45" i="32"/>
  <c r="F44" i="32"/>
  <c r="G44" i="32"/>
  <c r="I44" i="32"/>
  <c r="J44" i="32" s="1"/>
  <c r="L44" i="32"/>
  <c r="N44" i="32"/>
  <c r="P44" i="32"/>
  <c r="F43" i="32"/>
  <c r="G43" i="32" s="1"/>
  <c r="I43" i="32"/>
  <c r="J43" i="32"/>
  <c r="P43" i="32" s="1"/>
  <c r="L43" i="32"/>
  <c r="F42" i="32"/>
  <c r="G42" i="32"/>
  <c r="J42" i="32" s="1"/>
  <c r="P42" i="32" s="1"/>
  <c r="I42" i="32"/>
  <c r="L42" i="32"/>
  <c r="N42" i="32"/>
  <c r="F41" i="32"/>
  <c r="G41" i="32"/>
  <c r="I41" i="32"/>
  <c r="J41" i="32" s="1"/>
  <c r="P41" i="32" s="1"/>
  <c r="O62" i="32"/>
  <c r="O61" i="32"/>
  <c r="O60" i="32"/>
  <c r="O58" i="32"/>
  <c r="O57" i="32"/>
  <c r="O56" i="32"/>
  <c r="O54" i="32"/>
  <c r="O53" i="32"/>
  <c r="O52" i="32"/>
  <c r="O50" i="32"/>
  <c r="O49" i="32"/>
  <c r="O48" i="32"/>
  <c r="O44" i="32"/>
  <c r="O43" i="32"/>
  <c r="O42" i="32"/>
  <c r="O41" i="32"/>
  <c r="J14" i="32"/>
  <c r="P14" i="32" s="1"/>
  <c r="L14" i="32"/>
  <c r="N14" i="32"/>
  <c r="F13" i="32"/>
  <c r="F14" i="32"/>
  <c r="L13" i="32"/>
  <c r="N13" i="32"/>
  <c r="F12" i="32"/>
  <c r="L12" i="32"/>
  <c r="N12" i="32"/>
  <c r="F11" i="32"/>
  <c r="G11" i="32" s="1"/>
  <c r="J11" i="32" s="1"/>
  <c r="P11" i="32"/>
  <c r="O14" i="32"/>
  <c r="O12" i="32"/>
  <c r="O11" i="32"/>
  <c r="J89" i="35"/>
  <c r="J85" i="35"/>
  <c r="P85" i="35" s="1"/>
  <c r="I76" i="35"/>
  <c r="J76" i="35"/>
  <c r="P76" i="35" s="1"/>
  <c r="L76" i="35"/>
  <c r="N76" i="35"/>
  <c r="F75" i="35"/>
  <c r="G75" i="35" s="1"/>
  <c r="F76" i="35"/>
  <c r="G70" i="35" s="1"/>
  <c r="J70" i="35" s="1"/>
  <c r="P70" i="35" s="1"/>
  <c r="I75" i="35"/>
  <c r="J75" i="35"/>
  <c r="P75" i="35" s="1"/>
  <c r="L75" i="35"/>
  <c r="N75" i="35"/>
  <c r="F74" i="35"/>
  <c r="G74" i="35" s="1"/>
  <c r="J74" i="35" s="1"/>
  <c r="P74" i="35" s="1"/>
  <c r="I74" i="35"/>
  <c r="L74" i="35"/>
  <c r="N74" i="35"/>
  <c r="F73" i="35"/>
  <c r="G73" i="35"/>
  <c r="J73" i="35" s="1"/>
  <c r="P73" i="35" s="1"/>
  <c r="I73" i="35"/>
  <c r="L73" i="35"/>
  <c r="F72" i="35"/>
  <c r="G72" i="35" s="1"/>
  <c r="J72" i="35" s="1"/>
  <c r="P72" i="35" s="1"/>
  <c r="L72" i="35"/>
  <c r="N72" i="35"/>
  <c r="F71" i="35"/>
  <c r="G71" i="35"/>
  <c r="J71" i="35" s="1"/>
  <c r="P71" i="35" s="1"/>
  <c r="I71" i="35"/>
  <c r="L71" i="35"/>
  <c r="N71" i="35"/>
  <c r="F70" i="35"/>
  <c r="L70" i="35"/>
  <c r="N70" i="35"/>
  <c r="F69" i="35"/>
  <c r="G69" i="35" s="1"/>
  <c r="J69" i="35" s="1"/>
  <c r="P69" i="35" s="1"/>
  <c r="I69" i="35"/>
  <c r="L69" i="35"/>
  <c r="N69" i="35"/>
  <c r="F68" i="35"/>
  <c r="G68" i="35"/>
  <c r="J68" i="35" s="1"/>
  <c r="I68" i="35"/>
  <c r="L68" i="35"/>
  <c r="N68" i="35"/>
  <c r="F67" i="35"/>
  <c r="I67" i="35"/>
  <c r="L67" i="35"/>
  <c r="N67" i="35"/>
  <c r="F66" i="35"/>
  <c r="G66" i="35" s="1"/>
  <c r="I66" i="35"/>
  <c r="J66" i="35"/>
  <c r="P66" i="35" s="1"/>
  <c r="L66" i="35"/>
  <c r="N66" i="35"/>
  <c r="F65" i="35"/>
  <c r="G65" i="35" s="1"/>
  <c r="J65" i="35" s="1"/>
  <c r="P65" i="35" s="1"/>
  <c r="I65" i="35"/>
  <c r="L65" i="35"/>
  <c r="N65" i="35"/>
  <c r="F64" i="35"/>
  <c r="G64" i="35"/>
  <c r="J64" i="35" s="1"/>
  <c r="P64" i="35" s="1"/>
  <c r="I64" i="35"/>
  <c r="L64" i="35"/>
  <c r="N64" i="35"/>
  <c r="F63" i="35"/>
  <c r="G63" i="35" s="1"/>
  <c r="J63" i="35" s="1"/>
  <c r="I63" i="35"/>
  <c r="L63" i="35"/>
  <c r="N63" i="35"/>
  <c r="P63" i="35"/>
  <c r="F62" i="35"/>
  <c r="G62" i="35" s="1"/>
  <c r="I62" i="35"/>
  <c r="J62" i="35"/>
  <c r="P62" i="35" s="1"/>
  <c r="L62" i="35"/>
  <c r="N62" i="35"/>
  <c r="F61" i="35"/>
  <c r="G61" i="35" s="1"/>
  <c r="J61" i="35" s="1"/>
  <c r="I61" i="35"/>
  <c r="L61" i="35"/>
  <c r="N61" i="35"/>
  <c r="F60" i="35"/>
  <c r="G60" i="35"/>
  <c r="J60" i="35" s="1"/>
  <c r="I60" i="35"/>
  <c r="L60" i="35"/>
  <c r="N60" i="35"/>
  <c r="F59" i="35"/>
  <c r="I59" i="35"/>
  <c r="L59" i="35"/>
  <c r="N59" i="35"/>
  <c r="F58" i="35"/>
  <c r="G58" i="35" s="1"/>
  <c r="J58" i="35" s="1"/>
  <c r="P58" i="35" s="1"/>
  <c r="I58" i="35"/>
  <c r="L58" i="35"/>
  <c r="N58" i="35"/>
  <c r="F57" i="35"/>
  <c r="G57" i="35" s="1"/>
  <c r="J57" i="35" s="1"/>
  <c r="I57" i="35"/>
  <c r="L57" i="35"/>
  <c r="N57" i="35"/>
  <c r="F56" i="35"/>
  <c r="G56" i="35"/>
  <c r="J56" i="35" s="1"/>
  <c r="P56" i="35" s="1"/>
  <c r="I56" i="35"/>
  <c r="L56" i="35"/>
  <c r="N56" i="35"/>
  <c r="F55" i="35"/>
  <c r="G55" i="35" s="1"/>
  <c r="J55" i="35" s="1"/>
  <c r="I55" i="35"/>
  <c r="L55" i="35"/>
  <c r="N55" i="35"/>
  <c r="P55" i="35"/>
  <c r="F54" i="35"/>
  <c r="G54" i="35" s="1"/>
  <c r="J54" i="35" s="1"/>
  <c r="P54" i="35" s="1"/>
  <c r="I54" i="35"/>
  <c r="L54" i="35"/>
  <c r="N54" i="35"/>
  <c r="F53" i="35"/>
  <c r="G53" i="35" s="1"/>
  <c r="J53" i="35" s="1"/>
  <c r="P53" i="35" s="1"/>
  <c r="I53" i="35"/>
  <c r="L53" i="35"/>
  <c r="N53" i="35"/>
  <c r="F52" i="35"/>
  <c r="G52" i="35"/>
  <c r="J52" i="35" s="1"/>
  <c r="I52" i="35"/>
  <c r="L52" i="35"/>
  <c r="N52" i="35"/>
  <c r="F51" i="35"/>
  <c r="G51" i="35" s="1"/>
  <c r="I51" i="35"/>
  <c r="N51" i="35"/>
  <c r="F50" i="35"/>
  <c r="G50" i="35" s="1"/>
  <c r="J50" i="35" s="1"/>
  <c r="P50" i="35" s="1"/>
  <c r="I50" i="35"/>
  <c r="L50" i="35"/>
  <c r="N50" i="35"/>
  <c r="F49" i="35"/>
  <c r="G49" i="35"/>
  <c r="J49" i="35" s="1"/>
  <c r="I49" i="35"/>
  <c r="L49" i="35"/>
  <c r="N49" i="35"/>
  <c r="F48" i="35"/>
  <c r="G48" i="35" s="1"/>
  <c r="I48" i="35"/>
  <c r="L48" i="35"/>
  <c r="N48" i="35"/>
  <c r="F47" i="35"/>
  <c r="G47" i="35" s="1"/>
  <c r="I47" i="35"/>
  <c r="J47" i="35"/>
  <c r="P47" i="35" s="1"/>
  <c r="L47" i="35"/>
  <c r="N47" i="35"/>
  <c r="F5" i="36"/>
  <c r="F7" i="36"/>
  <c r="J7" i="36"/>
  <c r="F6" i="36"/>
  <c r="G6" i="36" s="1"/>
  <c r="J6" i="36" s="1"/>
  <c r="F4" i="36"/>
  <c r="J33" i="29"/>
  <c r="J29" i="29"/>
  <c r="J25" i="29"/>
  <c r="J22" i="29"/>
  <c r="J20" i="29"/>
  <c r="J16" i="29"/>
  <c r="F13" i="29"/>
  <c r="O33" i="29"/>
  <c r="O32" i="29"/>
  <c r="O30" i="29"/>
  <c r="O29" i="29"/>
  <c r="O28" i="29"/>
  <c r="O26" i="29"/>
  <c r="O25" i="29"/>
  <c r="O24" i="29"/>
  <c r="O22" i="29"/>
  <c r="O21" i="29"/>
  <c r="O20" i="29"/>
  <c r="O19" i="29"/>
  <c r="O17" i="29"/>
  <c r="O16" i="29"/>
  <c r="O15" i="29"/>
  <c r="J66" i="29"/>
  <c r="J65" i="29"/>
  <c r="J64" i="29"/>
  <c r="J63" i="29"/>
  <c r="J62" i="29"/>
  <c r="J61" i="29"/>
  <c r="J60" i="29"/>
  <c r="J58" i="29"/>
  <c r="P58" i="29" s="1"/>
  <c r="J57" i="29"/>
  <c r="J56" i="29"/>
  <c r="J55" i="29"/>
  <c r="J54" i="29"/>
  <c r="P54" i="29" s="1"/>
  <c r="J53" i="29"/>
  <c r="J52" i="29"/>
  <c r="J50" i="29"/>
  <c r="J49" i="29"/>
  <c r="J48" i="29"/>
  <c r="J47" i="29"/>
  <c r="J46" i="29"/>
  <c r="J45" i="29"/>
  <c r="J44" i="29"/>
  <c r="J43" i="29"/>
  <c r="J41" i="29"/>
  <c r="J40" i="29"/>
  <c r="J39" i="29"/>
  <c r="I20" i="8"/>
  <c r="J7" i="8"/>
  <c r="P7" i="8"/>
  <c r="J6" i="8"/>
  <c r="P6" i="8" s="1"/>
  <c r="J5" i="8"/>
  <c r="P5" i="8"/>
  <c r="J4" i="8"/>
  <c r="P4" i="8" s="1"/>
  <c r="O7" i="8"/>
  <c r="O6" i="8"/>
  <c r="O5" i="8"/>
  <c r="O4" i="8"/>
  <c r="J102" i="8"/>
  <c r="P102" i="8"/>
  <c r="J101" i="8"/>
  <c r="P101" i="8" s="1"/>
  <c r="J100" i="8"/>
  <c r="P100" i="8"/>
  <c r="J99" i="8"/>
  <c r="P99" i="8" s="1"/>
  <c r="J98" i="8"/>
  <c r="P98" i="8"/>
  <c r="J96" i="8"/>
  <c r="P96" i="8"/>
  <c r="J95" i="8"/>
  <c r="P95" i="8" s="1"/>
  <c r="J94" i="8"/>
  <c r="P94" i="8"/>
  <c r="J93" i="8"/>
  <c r="P93" i="8" s="1"/>
  <c r="J92" i="8"/>
  <c r="P92" i="8"/>
  <c r="I91" i="8"/>
  <c r="J91" i="8" s="1"/>
  <c r="P91" i="8" s="1"/>
  <c r="O102" i="8"/>
  <c r="O101" i="8"/>
  <c r="O100" i="8"/>
  <c r="O99" i="8"/>
  <c r="O98" i="8"/>
  <c r="O96" i="8"/>
  <c r="O95" i="8"/>
  <c r="O94" i="8"/>
  <c r="O93" i="8"/>
  <c r="O92" i="8"/>
  <c r="O91" i="8"/>
  <c r="P15" i="7"/>
  <c r="N19" i="7"/>
  <c r="N17" i="7"/>
  <c r="N16" i="7"/>
  <c r="N15" i="7"/>
  <c r="L17" i="7"/>
  <c r="L15" i="7"/>
  <c r="L19" i="7" s="1"/>
  <c r="J15" i="7"/>
  <c r="I19" i="7"/>
  <c r="I18" i="7"/>
  <c r="I17" i="7"/>
  <c r="I16" i="7"/>
  <c r="N5" i="7"/>
  <c r="L5" i="7"/>
  <c r="F5" i="7"/>
  <c r="G5" i="7" s="1"/>
  <c r="F4" i="7"/>
  <c r="I5" i="7"/>
  <c r="J4" i="7"/>
  <c r="N110" i="20"/>
  <c r="N109" i="20"/>
  <c r="N108" i="20"/>
  <c r="N107" i="20"/>
  <c r="N105" i="20"/>
  <c r="N104" i="20"/>
  <c r="N103" i="20"/>
  <c r="N102" i="20"/>
  <c r="N101" i="20"/>
  <c r="N100" i="20"/>
  <c r="N99" i="20"/>
  <c r="N98" i="20"/>
  <c r="N97" i="20"/>
  <c r="N95" i="20"/>
  <c r="N96" i="20"/>
  <c r="N94" i="20"/>
  <c r="L108" i="20"/>
  <c r="L109" i="20"/>
  <c r="L110" i="20"/>
  <c r="L95" i="20"/>
  <c r="L96" i="20"/>
  <c r="L97" i="20"/>
  <c r="L98" i="20" s="1"/>
  <c r="L99" i="20" s="1"/>
  <c r="L100" i="20" s="1"/>
  <c r="L101" i="20" s="1"/>
  <c r="L102" i="20" s="1"/>
  <c r="L103" i="20" s="1"/>
  <c r="L104" i="20" s="1"/>
  <c r="L105" i="20"/>
  <c r="L106" i="20" s="1"/>
  <c r="L107" i="20" s="1"/>
  <c r="F110" i="20"/>
  <c r="F102" i="20"/>
  <c r="G108" i="20" s="1"/>
  <c r="J108" i="20" s="1"/>
  <c r="F109" i="20"/>
  <c r="G109" i="20"/>
  <c r="J109" i="20" s="1"/>
  <c r="P109" i="20" s="1"/>
  <c r="I109" i="20"/>
  <c r="F108" i="20"/>
  <c r="F107" i="20"/>
  <c r="F106" i="20"/>
  <c r="G106" i="20" s="1"/>
  <c r="I106" i="20"/>
  <c r="J106" i="20"/>
  <c r="F105" i="20"/>
  <c r="F104" i="20"/>
  <c r="G104" i="20" s="1"/>
  <c r="J104" i="20" s="1"/>
  <c r="F103" i="20"/>
  <c r="G103" i="20"/>
  <c r="J103" i="20" s="1"/>
  <c r="J102" i="20"/>
  <c r="F101" i="20"/>
  <c r="I101" i="20"/>
  <c r="F100" i="20"/>
  <c r="G100" i="20"/>
  <c r="J100" i="20" s="1"/>
  <c r="F99" i="20"/>
  <c r="F98" i="20"/>
  <c r="F97" i="20"/>
  <c r="G97" i="20" s="1"/>
  <c r="J97" i="20" s="1"/>
  <c r="F96" i="20"/>
  <c r="G96" i="20"/>
  <c r="J96" i="20" s="1"/>
  <c r="F95" i="20"/>
  <c r="I95" i="20"/>
  <c r="F94" i="20"/>
  <c r="I94" i="20"/>
  <c r="F75" i="20"/>
  <c r="G75" i="20" s="1"/>
  <c r="I75" i="20"/>
  <c r="L75" i="20"/>
  <c r="I74" i="20"/>
  <c r="J74" i="20" s="1"/>
  <c r="P74" i="20" s="1"/>
  <c r="L74" i="20"/>
  <c r="N74" i="20"/>
  <c r="I73" i="20"/>
  <c r="J73" i="20" s="1"/>
  <c r="P73" i="20" s="1"/>
  <c r="L73" i="20"/>
  <c r="N73" i="20"/>
  <c r="F72" i="20"/>
  <c r="G72" i="20" s="1"/>
  <c r="J72" i="20"/>
  <c r="P72" i="20" s="1"/>
  <c r="L72" i="20"/>
  <c r="N72" i="20"/>
  <c r="F71" i="20"/>
  <c r="G71" i="20" s="1"/>
  <c r="J71" i="20" s="1"/>
  <c r="P71" i="20" s="1"/>
  <c r="L71" i="20"/>
  <c r="N71" i="20"/>
  <c r="F70" i="20"/>
  <c r="G70" i="20" s="1"/>
  <c r="J70" i="20" s="1"/>
  <c r="I70" i="20"/>
  <c r="L70" i="20"/>
  <c r="N70" i="20"/>
  <c r="P70" i="20"/>
  <c r="F69" i="20"/>
  <c r="G69" i="20" s="1"/>
  <c r="J69" i="20" s="1"/>
  <c r="P69" i="20" s="1"/>
  <c r="I69" i="20"/>
  <c r="L69" i="20"/>
  <c r="N69" i="20"/>
  <c r="F68" i="20"/>
  <c r="I68" i="20"/>
  <c r="N68" i="20"/>
  <c r="F67" i="20"/>
  <c r="G67" i="20" s="1"/>
  <c r="I67" i="20"/>
  <c r="N67" i="20"/>
  <c r="O75" i="20"/>
  <c r="O74" i="20"/>
  <c r="O73" i="20"/>
  <c r="O72" i="20"/>
  <c r="O71" i="20"/>
  <c r="O70" i="20"/>
  <c r="O67" i="20"/>
  <c r="N63" i="20"/>
  <c r="N62" i="20"/>
  <c r="N61" i="20"/>
  <c r="N59" i="20"/>
  <c r="N58" i="20"/>
  <c r="N57" i="20"/>
  <c r="N56" i="20"/>
  <c r="N55" i="20"/>
  <c r="N54" i="20"/>
  <c r="N53" i="20"/>
  <c r="N52" i="20"/>
  <c r="N51" i="20"/>
  <c r="N50" i="20"/>
  <c r="L61" i="20"/>
  <c r="L60" i="20"/>
  <c r="L59" i="20"/>
  <c r="L58" i="20"/>
  <c r="L57" i="20"/>
  <c r="L56" i="20"/>
  <c r="L55" i="20"/>
  <c r="L54" i="20"/>
  <c r="L53" i="20"/>
  <c r="L52" i="20"/>
  <c r="L51" i="20"/>
  <c r="L50" i="20"/>
  <c r="L63" i="20"/>
  <c r="F63" i="20"/>
  <c r="F55" i="20"/>
  <c r="G63" i="20" s="1"/>
  <c r="J63" i="20" s="1"/>
  <c r="I63" i="20"/>
  <c r="F62" i="20"/>
  <c r="I62" i="20"/>
  <c r="F61" i="20"/>
  <c r="G61" i="20" s="1"/>
  <c r="J61" i="20" s="1"/>
  <c r="I61" i="20"/>
  <c r="F60" i="20"/>
  <c r="I60" i="20"/>
  <c r="F59" i="20"/>
  <c r="G59" i="20" s="1"/>
  <c r="J59" i="20" s="1"/>
  <c r="I59" i="20"/>
  <c r="F58" i="20"/>
  <c r="I58" i="20"/>
  <c r="F57" i="20"/>
  <c r="G57" i="20" s="1"/>
  <c r="J57" i="20" s="1"/>
  <c r="I57" i="20"/>
  <c r="F56" i="20"/>
  <c r="I55" i="20"/>
  <c r="J55" i="20"/>
  <c r="F54" i="20"/>
  <c r="I54" i="20"/>
  <c r="F53" i="20"/>
  <c r="I53" i="20"/>
  <c r="F52" i="20"/>
  <c r="I52" i="20"/>
  <c r="F51" i="20"/>
  <c r="I51" i="20"/>
  <c r="F50" i="20"/>
  <c r="I50" i="20"/>
  <c r="F45" i="20"/>
  <c r="G45" i="20" s="1"/>
  <c r="J45" i="20" s="1"/>
  <c r="P45" i="20" s="1"/>
  <c r="F44" i="20"/>
  <c r="I45" i="20"/>
  <c r="L45" i="20"/>
  <c r="N45" i="20"/>
  <c r="N34" i="20"/>
  <c r="N35" i="20"/>
  <c r="N36" i="20"/>
  <c r="N37" i="20"/>
  <c r="N38" i="20"/>
  <c r="N39" i="20"/>
  <c r="N40" i="20"/>
  <c r="N41" i="20"/>
  <c r="N42" i="20"/>
  <c r="N44" i="20"/>
  <c r="L44" i="20"/>
  <c r="L43" i="20"/>
  <c r="L41" i="20"/>
  <c r="L40" i="20"/>
  <c r="L39" i="20"/>
  <c r="L38" i="20"/>
  <c r="L37" i="20"/>
  <c r="L36" i="20"/>
  <c r="L35" i="20"/>
  <c r="L34" i="20"/>
  <c r="I44" i="20"/>
  <c r="J44" i="20" s="1"/>
  <c r="F43" i="20"/>
  <c r="G43" i="20"/>
  <c r="J43" i="20" s="1"/>
  <c r="I43" i="20"/>
  <c r="F42" i="20"/>
  <c r="G42" i="20"/>
  <c r="J42" i="20" s="1"/>
  <c r="I42" i="20"/>
  <c r="F41" i="20"/>
  <c r="G41" i="20"/>
  <c r="J41" i="20" s="1"/>
  <c r="I41" i="20"/>
  <c r="F40" i="20"/>
  <c r="G40" i="20"/>
  <c r="J40" i="20" s="1"/>
  <c r="I40" i="20"/>
  <c r="F39" i="20"/>
  <c r="G39" i="20"/>
  <c r="J39" i="20" s="1"/>
  <c r="I39" i="20"/>
  <c r="F38" i="20"/>
  <c r="G38" i="20"/>
  <c r="J38" i="20" s="1"/>
  <c r="I38" i="20"/>
  <c r="F37" i="20"/>
  <c r="G37" i="20"/>
  <c r="J37" i="20" s="1"/>
  <c r="F36" i="20"/>
  <c r="G36" i="20"/>
  <c r="I36" i="20"/>
  <c r="J36" i="20" s="1"/>
  <c r="F35" i="20"/>
  <c r="G35" i="20"/>
  <c r="I35" i="20"/>
  <c r="J35" i="20" s="1"/>
  <c r="F34" i="20"/>
  <c r="G34" i="20"/>
  <c r="I34" i="20"/>
  <c r="J34" i="20" s="1"/>
  <c r="O28" i="20"/>
  <c r="N21" i="20"/>
  <c r="N20" i="20"/>
  <c r="J29" i="20"/>
  <c r="J27" i="20"/>
  <c r="P27" i="20" s="1"/>
  <c r="J25" i="20"/>
  <c r="J24" i="20"/>
  <c r="J23" i="20"/>
  <c r="I21" i="20"/>
  <c r="J21" i="20"/>
  <c r="I20" i="20"/>
  <c r="J20" i="20" s="1"/>
  <c r="O7" i="20"/>
  <c r="I7" i="20"/>
  <c r="J7" i="20" s="1"/>
  <c r="J6" i="20"/>
  <c r="J5" i="20"/>
  <c r="I4" i="20"/>
  <c r="J4" i="20" s="1"/>
  <c r="I74" i="6"/>
  <c r="J74" i="6"/>
  <c r="P74" i="6"/>
  <c r="I73" i="6"/>
  <c r="J73" i="6" s="1"/>
  <c r="P73" i="6" s="1"/>
  <c r="I72" i="6"/>
  <c r="J72" i="6" s="1"/>
  <c r="P72" i="6" s="1"/>
  <c r="I71" i="6"/>
  <c r="J71" i="6"/>
  <c r="P71" i="6" s="1"/>
  <c r="J70" i="6"/>
  <c r="P70" i="6"/>
  <c r="I69" i="6"/>
  <c r="J69" i="6" s="1"/>
  <c r="P69" i="6" s="1"/>
  <c r="I68" i="6"/>
  <c r="J68" i="6"/>
  <c r="P68" i="6" s="1"/>
  <c r="I67" i="6"/>
  <c r="J67" i="6"/>
  <c r="P67" i="6"/>
  <c r="I66" i="6"/>
  <c r="J66" i="6" s="1"/>
  <c r="P66" i="6" s="1"/>
  <c r="I65" i="6"/>
  <c r="J65" i="6" s="1"/>
  <c r="P65" i="6" s="1"/>
  <c r="I64" i="6"/>
  <c r="J64" i="6"/>
  <c r="P64" i="6" s="1"/>
  <c r="I63" i="6"/>
  <c r="I62" i="6"/>
  <c r="J62" i="6" s="1"/>
  <c r="P62" i="6" s="1"/>
  <c r="I61" i="6"/>
  <c r="I60" i="6"/>
  <c r="J60" i="6"/>
  <c r="P60" i="6" s="1"/>
  <c r="I59" i="6"/>
  <c r="P59" i="6"/>
  <c r="I58" i="6"/>
  <c r="J58" i="6" s="1"/>
  <c r="P58" i="6" s="1"/>
  <c r="I57" i="6"/>
  <c r="J57" i="6" s="1"/>
  <c r="P57" i="6" s="1"/>
  <c r="N57" i="6"/>
  <c r="O67" i="6"/>
  <c r="J24" i="6"/>
  <c r="P24" i="6" s="1"/>
  <c r="J23" i="6"/>
  <c r="P23" i="6"/>
  <c r="J22" i="6"/>
  <c r="P22" i="6" s="1"/>
  <c r="O23" i="6"/>
  <c r="J21" i="6"/>
  <c r="P21" i="6" s="1"/>
  <c r="J20" i="6"/>
  <c r="J19" i="6"/>
  <c r="J18" i="6"/>
  <c r="J17" i="6"/>
  <c r="J16" i="6"/>
  <c r="J15" i="6"/>
  <c r="J14" i="6"/>
  <c r="J13" i="6"/>
  <c r="J12" i="6"/>
  <c r="J11" i="6"/>
  <c r="I10" i="6"/>
  <c r="J10" i="6"/>
  <c r="P10" i="6" s="1"/>
  <c r="N112" i="1"/>
  <c r="N107" i="1"/>
  <c r="J113" i="1"/>
  <c r="I112" i="1"/>
  <c r="J111" i="1"/>
  <c r="J110" i="1"/>
  <c r="J109" i="1"/>
  <c r="I107" i="1"/>
  <c r="J107" i="1"/>
  <c r="N70" i="1"/>
  <c r="N69" i="1"/>
  <c r="J84" i="1"/>
  <c r="J82" i="1"/>
  <c r="I81" i="1"/>
  <c r="J80" i="1"/>
  <c r="I79" i="1"/>
  <c r="I78" i="1"/>
  <c r="J78" i="1" s="1"/>
  <c r="I77" i="1"/>
  <c r="J76" i="1"/>
  <c r="J75" i="1"/>
  <c r="J74" i="1"/>
  <c r="J73" i="1"/>
  <c r="J72" i="1"/>
  <c r="I71" i="1"/>
  <c r="J71" i="1"/>
  <c r="I70" i="1"/>
  <c r="J70" i="1" s="1"/>
  <c r="I69" i="1"/>
  <c r="J69" i="1"/>
  <c r="J27" i="1"/>
  <c r="P27" i="1" s="1"/>
  <c r="J26" i="1"/>
  <c r="P26" i="1"/>
  <c r="J24" i="1"/>
  <c r="P24" i="1"/>
  <c r="J23" i="1"/>
  <c r="P23" i="1" s="1"/>
  <c r="P22" i="1"/>
  <c r="J21" i="1"/>
  <c r="P21" i="1" s="1"/>
  <c r="J20" i="1"/>
  <c r="P20" i="1"/>
  <c r="J19" i="1"/>
  <c r="P19" i="1" s="1"/>
  <c r="J18" i="1"/>
  <c r="P18" i="1"/>
  <c r="J16" i="1"/>
  <c r="P16" i="1"/>
  <c r="J15" i="1"/>
  <c r="P15" i="1" s="1"/>
  <c r="O27" i="1"/>
  <c r="N32" i="1"/>
  <c r="N33" i="1"/>
  <c r="N34" i="1"/>
  <c r="J40" i="1"/>
  <c r="J39" i="1"/>
  <c r="J38" i="1"/>
  <c r="J37" i="1"/>
  <c r="J36" i="1"/>
  <c r="J35" i="1"/>
  <c r="I34" i="1"/>
  <c r="J34" i="1" s="1"/>
  <c r="J33" i="1"/>
  <c r="I32" i="1"/>
  <c r="J32" i="1" s="1"/>
  <c r="F81" i="36"/>
  <c r="O81" i="36"/>
  <c r="N82" i="36"/>
  <c r="N81" i="36"/>
  <c r="N80" i="36"/>
  <c r="F99" i="36"/>
  <c r="F95" i="36"/>
  <c r="O95" i="36" s="1"/>
  <c r="F98" i="36"/>
  <c r="F97" i="36"/>
  <c r="F96" i="36"/>
  <c r="J95" i="36"/>
  <c r="P95" i="36" s="1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0" i="36"/>
  <c r="J134" i="36"/>
  <c r="J132" i="36"/>
  <c r="J131" i="36"/>
  <c r="J130" i="36"/>
  <c r="J129" i="36"/>
  <c r="J136" i="36"/>
  <c r="F36" i="3"/>
  <c r="F33" i="3"/>
  <c r="F35" i="3"/>
  <c r="F34" i="3"/>
  <c r="G34" i="3" s="1"/>
  <c r="J34" i="3" s="1"/>
  <c r="F32" i="3"/>
  <c r="F31" i="3"/>
  <c r="G31" i="3" s="1"/>
  <c r="J31" i="3" s="1"/>
  <c r="P31" i="3" s="1"/>
  <c r="F30" i="3"/>
  <c r="F29" i="3"/>
  <c r="G29" i="3" s="1"/>
  <c r="J29" i="3" s="1"/>
  <c r="P29" i="3" s="1"/>
  <c r="F28" i="3"/>
  <c r="O28" i="3" s="1"/>
  <c r="J104" i="25"/>
  <c r="J103" i="25"/>
  <c r="J101" i="25"/>
  <c r="J100" i="25"/>
  <c r="J99" i="25"/>
  <c r="J98" i="25"/>
  <c r="J96" i="25"/>
  <c r="J95" i="25"/>
  <c r="P95" i="25" s="1"/>
  <c r="J93" i="25"/>
  <c r="J92" i="25"/>
  <c r="J91" i="25"/>
  <c r="J90" i="25"/>
  <c r="J88" i="25"/>
  <c r="J87" i="25"/>
  <c r="J84" i="25"/>
  <c r="J83" i="25"/>
  <c r="P83" i="25" s="1"/>
  <c r="J81" i="25"/>
  <c r="J79" i="25"/>
  <c r="I76" i="25"/>
  <c r="J76" i="25"/>
  <c r="P76" i="25" s="1"/>
  <c r="F121" i="25"/>
  <c r="G121" i="25" s="1"/>
  <c r="F119" i="25"/>
  <c r="I121" i="25"/>
  <c r="L121" i="25"/>
  <c r="N121" i="25"/>
  <c r="F120" i="25"/>
  <c r="G120" i="25" s="1"/>
  <c r="J120" i="25" s="1"/>
  <c r="I120" i="25"/>
  <c r="L120" i="25"/>
  <c r="N110" i="25"/>
  <c r="N120" i="25" s="1"/>
  <c r="P120" i="25"/>
  <c r="I119" i="25"/>
  <c r="J119" i="25" s="1"/>
  <c r="L119" i="25"/>
  <c r="N109" i="25"/>
  <c r="N119" i="25" s="1"/>
  <c r="F118" i="25"/>
  <c r="G118" i="25"/>
  <c r="J118" i="25" s="1"/>
  <c r="I118" i="25"/>
  <c r="N118" i="25"/>
  <c r="P118" i="25"/>
  <c r="F117" i="25"/>
  <c r="G117" i="25" s="1"/>
  <c r="I117" i="25"/>
  <c r="J117" i="25"/>
  <c r="P117" i="25" s="1"/>
  <c r="L117" i="25"/>
  <c r="N117" i="25"/>
  <c r="F116" i="25"/>
  <c r="O116" i="25" s="1"/>
  <c r="I116" i="25"/>
  <c r="L116" i="25"/>
  <c r="N116" i="25"/>
  <c r="F115" i="25"/>
  <c r="G115" i="25"/>
  <c r="J115" i="25" s="1"/>
  <c r="I115" i="25"/>
  <c r="L115" i="25"/>
  <c r="N115" i="25"/>
  <c r="P115" i="25"/>
  <c r="F114" i="25"/>
  <c r="G114" i="25"/>
  <c r="I114" i="25"/>
  <c r="J114" i="25"/>
  <c r="P114" i="25" s="1"/>
  <c r="L114" i="25"/>
  <c r="N114" i="25"/>
  <c r="F113" i="25"/>
  <c r="G113" i="25" s="1"/>
  <c r="J113" i="25" s="1"/>
  <c r="P113" i="25" s="1"/>
  <c r="I113" i="25"/>
  <c r="L113" i="25"/>
  <c r="N113" i="25"/>
  <c r="F112" i="25"/>
  <c r="G112" i="25"/>
  <c r="J112" i="25" s="1"/>
  <c r="L112" i="25"/>
  <c r="N112" i="25"/>
  <c r="F111" i="25"/>
  <c r="G111" i="25"/>
  <c r="I111" i="25"/>
  <c r="J111" i="25" s="1"/>
  <c r="P111" i="25" s="1"/>
  <c r="L111" i="25"/>
  <c r="F110" i="25"/>
  <c r="G110" i="25"/>
  <c r="J110" i="25" s="1"/>
  <c r="P110" i="25" s="1"/>
  <c r="I110" i="25"/>
  <c r="F109" i="25"/>
  <c r="G109" i="25" s="1"/>
  <c r="J109" i="25" s="1"/>
  <c r="P109" i="25" s="1"/>
  <c r="I109" i="25"/>
  <c r="L109" i="25"/>
  <c r="O121" i="25"/>
  <c r="O120" i="25"/>
  <c r="O119" i="25"/>
  <c r="O118" i="25"/>
  <c r="O117" i="25"/>
  <c r="O115" i="25"/>
  <c r="O114" i="25"/>
  <c r="O112" i="25"/>
  <c r="O111" i="25"/>
  <c r="O110" i="25"/>
  <c r="O109" i="25"/>
  <c r="F23" i="23"/>
  <c r="F44" i="23"/>
  <c r="F31" i="23"/>
  <c r="F52" i="23"/>
  <c r="F51" i="23"/>
  <c r="F50" i="23"/>
  <c r="G50" i="23" s="1"/>
  <c r="F49" i="23"/>
  <c r="G49" i="23" s="1"/>
  <c r="J49" i="23" s="1"/>
  <c r="F48" i="23"/>
  <c r="F47" i="23"/>
  <c r="F46" i="23"/>
  <c r="G46" i="23" s="1"/>
  <c r="F45" i="23"/>
  <c r="F43" i="23"/>
  <c r="G43" i="23" s="1"/>
  <c r="F42" i="23"/>
  <c r="F41" i="23"/>
  <c r="G41" i="23" s="1"/>
  <c r="J41" i="23" s="1"/>
  <c r="F40" i="23"/>
  <c r="G40" i="23" s="1"/>
  <c r="J40" i="23" s="1"/>
  <c r="P40" i="23" s="1"/>
  <c r="F39" i="23"/>
  <c r="G39" i="23" s="1"/>
  <c r="F38" i="23"/>
  <c r="F37" i="23"/>
  <c r="G37" i="23" s="1"/>
  <c r="F36" i="23"/>
  <c r="G36" i="23" s="1"/>
  <c r="J36" i="23" s="1"/>
  <c r="P36" i="23" s="1"/>
  <c r="F35" i="23"/>
  <c r="G35" i="23" s="1"/>
  <c r="F34" i="23"/>
  <c r="F33" i="23"/>
  <c r="G33" i="23" s="1"/>
  <c r="F32" i="23"/>
  <c r="G32" i="23" s="1"/>
  <c r="J32" i="23" s="1"/>
  <c r="P32" i="23" s="1"/>
  <c r="F30" i="23"/>
  <c r="F29" i="23"/>
  <c r="F28" i="23"/>
  <c r="F27" i="23"/>
  <c r="G27" i="23" s="1"/>
  <c r="F26" i="23"/>
  <c r="F25" i="23"/>
  <c r="F22" i="23"/>
  <c r="G22" i="23" s="1"/>
  <c r="F24" i="23"/>
  <c r="G24" i="23" s="1"/>
  <c r="J24" i="23" s="1"/>
  <c r="F21" i="23"/>
  <c r="N52" i="23"/>
  <c r="N51" i="23"/>
  <c r="J50" i="23"/>
  <c r="N50" i="23"/>
  <c r="N49" i="23"/>
  <c r="P49" i="23"/>
  <c r="N48" i="23"/>
  <c r="N47" i="23"/>
  <c r="J46" i="23"/>
  <c r="P46" i="23" s="1"/>
  <c r="N46" i="23"/>
  <c r="N45" i="23"/>
  <c r="P45" i="23"/>
  <c r="J44" i="23"/>
  <c r="N44" i="23"/>
  <c r="P44" i="23" s="1"/>
  <c r="J43" i="23"/>
  <c r="P43" i="23" s="1"/>
  <c r="N43" i="23"/>
  <c r="N29" i="23"/>
  <c r="N42" i="23"/>
  <c r="N28" i="23"/>
  <c r="N41" i="23" s="1"/>
  <c r="P41" i="23" s="1"/>
  <c r="N40" i="23"/>
  <c r="J39" i="23"/>
  <c r="P39" i="23" s="1"/>
  <c r="N39" i="23"/>
  <c r="N38" i="23"/>
  <c r="J37" i="23"/>
  <c r="N37" i="23"/>
  <c r="P37" i="23"/>
  <c r="N36" i="23"/>
  <c r="J35" i="23"/>
  <c r="P35" i="23" s="1"/>
  <c r="N35" i="23"/>
  <c r="N34" i="23"/>
  <c r="J33" i="23"/>
  <c r="N33" i="23"/>
  <c r="P33" i="23"/>
  <c r="N32" i="23"/>
  <c r="N31" i="23"/>
  <c r="N30" i="23"/>
  <c r="J28" i="23"/>
  <c r="P28" i="23" s="1"/>
  <c r="J27" i="23"/>
  <c r="P27" i="23" s="1"/>
  <c r="N26" i="23"/>
  <c r="N25" i="23"/>
  <c r="N24" i="23"/>
  <c r="P24" i="23"/>
  <c r="N23" i="23"/>
  <c r="J22" i="23"/>
  <c r="P22" i="23" s="1"/>
  <c r="N22" i="23"/>
  <c r="I21" i="23"/>
  <c r="N21" i="23"/>
  <c r="O51" i="23"/>
  <c r="O49" i="23"/>
  <c r="O47" i="23"/>
  <c r="O45" i="23"/>
  <c r="O44" i="23"/>
  <c r="O43" i="23"/>
  <c r="O42" i="23"/>
  <c r="O41" i="23"/>
  <c r="O40" i="23"/>
  <c r="O39" i="23"/>
  <c r="O38" i="23"/>
  <c r="O37" i="23"/>
  <c r="O36" i="23"/>
  <c r="O35" i="23"/>
  <c r="O34" i="23"/>
  <c r="O33" i="23"/>
  <c r="O32" i="23"/>
  <c r="O31" i="23"/>
  <c r="O29" i="23"/>
  <c r="O28" i="23"/>
  <c r="O27" i="23"/>
  <c r="O25" i="23"/>
  <c r="O24" i="23"/>
  <c r="O23" i="23"/>
  <c r="N77" i="24"/>
  <c r="P77" i="24" s="1"/>
  <c r="N76" i="24"/>
  <c r="N73" i="24"/>
  <c r="N75" i="24"/>
  <c r="I77" i="24"/>
  <c r="I75" i="24"/>
  <c r="J75" i="24" s="1"/>
  <c r="I73" i="24"/>
  <c r="F77" i="24"/>
  <c r="F75" i="24"/>
  <c r="O75" i="24" s="1"/>
  <c r="F76" i="24"/>
  <c r="F74" i="24"/>
  <c r="F73" i="24"/>
  <c r="O73" i="24" s="1"/>
  <c r="J55" i="26"/>
  <c r="P55" i="26"/>
  <c r="J51" i="26"/>
  <c r="P51" i="26"/>
  <c r="I48" i="26"/>
  <c r="J47" i="26"/>
  <c r="P47" i="26" s="1"/>
  <c r="I45" i="26"/>
  <c r="I44" i="26"/>
  <c r="J43" i="26"/>
  <c r="P43" i="26" s="1"/>
  <c r="I42" i="26"/>
  <c r="I41" i="26"/>
  <c r="J40" i="26"/>
  <c r="P40" i="26" s="1"/>
  <c r="I39" i="26"/>
  <c r="O55" i="26"/>
  <c r="O54" i="26"/>
  <c r="O53" i="26"/>
  <c r="O52" i="26"/>
  <c r="O51" i="26"/>
  <c r="O50" i="26"/>
  <c r="O49" i="26"/>
  <c r="O48" i="26"/>
  <c r="O47" i="26"/>
  <c r="O46" i="26"/>
  <c r="O45" i="26"/>
  <c r="O44" i="26"/>
  <c r="O43" i="26"/>
  <c r="O42" i="26"/>
  <c r="O41" i="26"/>
  <c r="O40" i="26"/>
  <c r="O39" i="26"/>
  <c r="F10" i="28"/>
  <c r="F8" i="28"/>
  <c r="F9" i="28"/>
  <c r="J8" i="28"/>
  <c r="P8" i="28"/>
  <c r="F7" i="28"/>
  <c r="G7" i="28" s="1"/>
  <c r="J7" i="28"/>
  <c r="P7" i="28" s="1"/>
  <c r="F6" i="28"/>
  <c r="F5" i="28"/>
  <c r="G5" i="28" s="1"/>
  <c r="J5" i="28"/>
  <c r="P5" i="28" s="1"/>
  <c r="F4" i="28"/>
  <c r="G4" i="28" s="1"/>
  <c r="J4" i="28" s="1"/>
  <c r="P4" i="28"/>
  <c r="O8" i="28"/>
  <c r="O7" i="28"/>
  <c r="O5" i="28"/>
  <c r="O4" i="28"/>
  <c r="F51" i="30"/>
  <c r="F50" i="30"/>
  <c r="F49" i="30"/>
  <c r="O49" i="30" s="1"/>
  <c r="J49" i="30"/>
  <c r="P49" i="30"/>
  <c r="F48" i="30"/>
  <c r="F47" i="30"/>
  <c r="F46" i="30"/>
  <c r="G46" i="30" s="1"/>
  <c r="J46" i="30"/>
  <c r="P46" i="30" s="1"/>
  <c r="F45" i="30"/>
  <c r="G45" i="30" s="1"/>
  <c r="J45" i="30" s="1"/>
  <c r="P45" i="30"/>
  <c r="F44" i="30"/>
  <c r="F43" i="30"/>
  <c r="F42" i="30"/>
  <c r="G42" i="30" s="1"/>
  <c r="J42" i="30"/>
  <c r="P42" i="30" s="1"/>
  <c r="F41" i="30"/>
  <c r="G41" i="30" s="1"/>
  <c r="J41" i="30" s="1"/>
  <c r="P41" i="30"/>
  <c r="F40" i="30"/>
  <c r="F39" i="30"/>
  <c r="F38" i="30"/>
  <c r="G38" i="30" s="1"/>
  <c r="J38" i="30"/>
  <c r="P38" i="30" s="1"/>
  <c r="F37" i="30"/>
  <c r="G37" i="30" s="1"/>
  <c r="J37" i="30" s="1"/>
  <c r="P37" i="30"/>
  <c r="F36" i="30"/>
  <c r="I36" i="30"/>
  <c r="P36" i="30"/>
  <c r="F35" i="30"/>
  <c r="F34" i="30"/>
  <c r="G34" i="30" s="1"/>
  <c r="J34" i="30" s="1"/>
  <c r="P34" i="30" s="1"/>
  <c r="F33" i="30"/>
  <c r="G33" i="30" s="1"/>
  <c r="J33" i="30" s="1"/>
  <c r="P33" i="30" s="1"/>
  <c r="I33" i="30"/>
  <c r="F32" i="30"/>
  <c r="G32" i="30" s="1"/>
  <c r="J32" i="30" s="1"/>
  <c r="P32" i="30" s="1"/>
  <c r="I32" i="30"/>
  <c r="F31" i="30"/>
  <c r="G31" i="30" s="1"/>
  <c r="J31" i="30" s="1"/>
  <c r="P31" i="30" s="1"/>
  <c r="I31" i="30"/>
  <c r="O50" i="30"/>
  <c r="O48" i="30"/>
  <c r="O46" i="30"/>
  <c r="O44" i="30"/>
  <c r="O42" i="30"/>
  <c r="O40" i="30"/>
  <c r="O38" i="30"/>
  <c r="O36" i="30"/>
  <c r="O35" i="30"/>
  <c r="O34" i="30"/>
  <c r="O32" i="30"/>
  <c r="O31" i="30"/>
  <c r="O36" i="3"/>
  <c r="J70" i="8"/>
  <c r="J47" i="8"/>
  <c r="N18" i="3"/>
  <c r="F23" i="3"/>
  <c r="F22" i="3"/>
  <c r="O22" i="3" s="1"/>
  <c r="F21" i="3"/>
  <c r="F20" i="3"/>
  <c r="O20" i="3" s="1"/>
  <c r="F19" i="3"/>
  <c r="F18" i="3"/>
  <c r="O18" i="3" s="1"/>
  <c r="F17" i="3"/>
  <c r="O17" i="3" s="1"/>
  <c r="I17" i="3"/>
  <c r="J17" i="3" s="1"/>
  <c r="N69" i="3"/>
  <c r="L69" i="3"/>
  <c r="F69" i="3"/>
  <c r="I69" i="3"/>
  <c r="J69" i="3"/>
  <c r="P69" i="3" s="1"/>
  <c r="F65" i="3"/>
  <c r="F50" i="3"/>
  <c r="O50" i="3" s="1"/>
  <c r="F64" i="3"/>
  <c r="F63" i="3"/>
  <c r="G63" i="3" s="1"/>
  <c r="J63" i="3" s="1"/>
  <c r="P63" i="3" s="1"/>
  <c r="F62" i="3"/>
  <c r="F61" i="3"/>
  <c r="G61" i="3" s="1"/>
  <c r="J61" i="3" s="1"/>
  <c r="P61" i="3" s="1"/>
  <c r="F60" i="3"/>
  <c r="F59" i="3"/>
  <c r="G59" i="3" s="1"/>
  <c r="J59" i="3" s="1"/>
  <c r="P59" i="3" s="1"/>
  <c r="F58" i="3"/>
  <c r="F57" i="3"/>
  <c r="G57" i="3" s="1"/>
  <c r="J57" i="3" s="1"/>
  <c r="P57" i="3" s="1"/>
  <c r="F56" i="3"/>
  <c r="F55" i="3"/>
  <c r="G55" i="3" s="1"/>
  <c r="J55" i="3" s="1"/>
  <c r="P55" i="3" s="1"/>
  <c r="F54" i="3"/>
  <c r="F53" i="3"/>
  <c r="G53" i="3" s="1"/>
  <c r="J53" i="3" s="1"/>
  <c r="P53" i="3" s="1"/>
  <c r="F52" i="3"/>
  <c r="F51" i="3"/>
  <c r="G51" i="3" s="1"/>
  <c r="J51" i="3" s="1"/>
  <c r="P51" i="3" s="1"/>
  <c r="J50" i="3"/>
  <c r="F49" i="3"/>
  <c r="G49" i="3" s="1"/>
  <c r="J49" i="3" s="1"/>
  <c r="P49" i="3" s="1"/>
  <c r="F48" i="3"/>
  <c r="O48" i="3" s="1"/>
  <c r="F47" i="3"/>
  <c r="G47" i="3" s="1"/>
  <c r="J47" i="3" s="1"/>
  <c r="P47" i="3" s="1"/>
  <c r="F46" i="3"/>
  <c r="O46" i="3" s="1"/>
  <c r="F45" i="3"/>
  <c r="G45" i="3" s="1"/>
  <c r="J45" i="3" s="1"/>
  <c r="P45" i="3" s="1"/>
  <c r="F44" i="3"/>
  <c r="O44" i="3" s="1"/>
  <c r="F43" i="3"/>
  <c r="G43" i="3" s="1"/>
  <c r="J43" i="3" s="1"/>
  <c r="P43" i="3" s="1"/>
  <c r="F42" i="3"/>
  <c r="O42" i="3" s="1"/>
  <c r="F41" i="3"/>
  <c r="G41" i="3" s="1"/>
  <c r="J41" i="3" s="1"/>
  <c r="P41" i="3" s="1"/>
  <c r="F40" i="3"/>
  <c r="F105" i="36"/>
  <c r="F106" i="36"/>
  <c r="O106" i="36" s="1"/>
  <c r="F107" i="36"/>
  <c r="F108" i="36"/>
  <c r="G108" i="36" s="1"/>
  <c r="J108" i="36" s="1"/>
  <c r="F109" i="36"/>
  <c r="F110" i="36"/>
  <c r="G110" i="36" s="1"/>
  <c r="J110" i="36" s="1"/>
  <c r="F111" i="36"/>
  <c r="F112" i="36"/>
  <c r="G112" i="36" s="1"/>
  <c r="J112" i="36" s="1"/>
  <c r="P112" i="36" s="1"/>
  <c r="F113" i="36"/>
  <c r="F114" i="36"/>
  <c r="G114" i="36" s="1"/>
  <c r="J114" i="36" s="1"/>
  <c r="F115" i="36"/>
  <c r="F116" i="36"/>
  <c r="G116" i="36" s="1"/>
  <c r="J116" i="36" s="1"/>
  <c r="F117" i="36"/>
  <c r="F118" i="36"/>
  <c r="G118" i="36" s="1"/>
  <c r="J118" i="36" s="1"/>
  <c r="F119" i="36"/>
  <c r="F120" i="36"/>
  <c r="G120" i="36" s="1"/>
  <c r="J120" i="36" s="1"/>
  <c r="P120" i="36" s="1"/>
  <c r="F121" i="36"/>
  <c r="F122" i="36"/>
  <c r="O122" i="36" s="1"/>
  <c r="F123" i="36"/>
  <c r="F124" i="36"/>
  <c r="O124" i="36" s="1"/>
  <c r="F104" i="36"/>
  <c r="I105" i="36"/>
  <c r="I106" i="36"/>
  <c r="J106" i="36" s="1"/>
  <c r="L106" i="36"/>
  <c r="N106" i="36"/>
  <c r="I107" i="36"/>
  <c r="L107" i="36"/>
  <c r="N107" i="36"/>
  <c r="I108" i="36"/>
  <c r="L108" i="36"/>
  <c r="N108" i="36"/>
  <c r="I109" i="36"/>
  <c r="L109" i="36"/>
  <c r="N109" i="36"/>
  <c r="I110" i="36"/>
  <c r="L110" i="36"/>
  <c r="N110" i="36"/>
  <c r="I111" i="36"/>
  <c r="L111" i="36"/>
  <c r="N111" i="36"/>
  <c r="I112" i="36"/>
  <c r="L112" i="36"/>
  <c r="N112" i="36"/>
  <c r="I113" i="36"/>
  <c r="L113" i="36"/>
  <c r="N113" i="36"/>
  <c r="I114" i="36"/>
  <c r="L114" i="36"/>
  <c r="N114" i="36"/>
  <c r="I115" i="36"/>
  <c r="L115" i="36"/>
  <c r="N115" i="36"/>
  <c r="I116" i="36"/>
  <c r="L116" i="36"/>
  <c r="N116" i="36"/>
  <c r="I117" i="36"/>
  <c r="L117" i="36"/>
  <c r="N117" i="36"/>
  <c r="I118" i="36"/>
  <c r="L118" i="36"/>
  <c r="N118" i="36"/>
  <c r="I119" i="36"/>
  <c r="L119" i="36"/>
  <c r="N119" i="36"/>
  <c r="L120" i="36"/>
  <c r="N120" i="36"/>
  <c r="I121" i="36"/>
  <c r="L121" i="36"/>
  <c r="N121" i="36"/>
  <c r="G122" i="36"/>
  <c r="J122" i="36" s="1"/>
  <c r="P122" i="36" s="1"/>
  <c r="I122" i="36"/>
  <c r="L122" i="36"/>
  <c r="N122" i="36"/>
  <c r="I123" i="36"/>
  <c r="L123" i="36"/>
  <c r="N123" i="36"/>
  <c r="G124" i="36"/>
  <c r="J124" i="36" s="1"/>
  <c r="P124" i="36" s="1"/>
  <c r="I124" i="36"/>
  <c r="L124" i="36"/>
  <c r="N124" i="36"/>
  <c r="I104" i="36"/>
  <c r="L104" i="36"/>
  <c r="F11" i="36"/>
  <c r="O11" i="36"/>
  <c r="J11" i="36"/>
  <c r="P11" i="36"/>
  <c r="F70" i="31"/>
  <c r="O70" i="31"/>
  <c r="O71" i="31"/>
  <c r="O72" i="31"/>
  <c r="O73" i="31"/>
  <c r="O74" i="31"/>
  <c r="F69" i="31"/>
  <c r="O69" i="31"/>
  <c r="N70" i="31"/>
  <c r="N71" i="31"/>
  <c r="N73" i="31"/>
  <c r="N74" i="31"/>
  <c r="J69" i="31"/>
  <c r="N69" i="31"/>
  <c r="F22" i="30"/>
  <c r="J55" i="27"/>
  <c r="P55" i="27" s="1"/>
  <c r="O55" i="27"/>
  <c r="F21" i="30"/>
  <c r="J34" i="8"/>
  <c r="P34" i="8" s="1"/>
  <c r="O34" i="8"/>
  <c r="O21" i="6"/>
  <c r="O85" i="36"/>
  <c r="O47" i="32"/>
  <c r="O33" i="8"/>
  <c r="O22" i="6"/>
  <c r="O5" i="36"/>
  <c r="F48" i="24"/>
  <c r="F56" i="24"/>
  <c r="O56" i="24" s="1"/>
  <c r="F69" i="24"/>
  <c r="F68" i="24"/>
  <c r="O68" i="24" s="1"/>
  <c r="F67" i="24"/>
  <c r="F66" i="24"/>
  <c r="O66" i="24" s="1"/>
  <c r="F65" i="24"/>
  <c r="F64" i="24"/>
  <c r="F63" i="24"/>
  <c r="F62" i="24"/>
  <c r="O62" i="24" s="1"/>
  <c r="F61" i="24"/>
  <c r="F60" i="24"/>
  <c r="O60" i="24" s="1"/>
  <c r="F59" i="24"/>
  <c r="F58" i="24"/>
  <c r="F57" i="24"/>
  <c r="O57" i="24" s="1"/>
  <c r="F55" i="24"/>
  <c r="F54" i="24"/>
  <c r="F53" i="24"/>
  <c r="O53" i="24" s="1"/>
  <c r="F52" i="24"/>
  <c r="F51" i="24"/>
  <c r="F50" i="24"/>
  <c r="F49" i="24"/>
  <c r="O49" i="24" s="1"/>
  <c r="F47" i="24"/>
  <c r="F46" i="24"/>
  <c r="F45" i="24"/>
  <c r="F44" i="24"/>
  <c r="O44" i="24" s="1"/>
  <c r="F43" i="24"/>
  <c r="F42" i="24"/>
  <c r="F41" i="24"/>
  <c r="P105" i="25"/>
  <c r="P104" i="25"/>
  <c r="P102" i="25"/>
  <c r="P101" i="25"/>
  <c r="P100" i="25"/>
  <c r="P98" i="25"/>
  <c r="P97" i="25"/>
  <c r="P96" i="25"/>
  <c r="P94" i="25"/>
  <c r="P92" i="25"/>
  <c r="P91" i="25"/>
  <c r="P90" i="25"/>
  <c r="P88" i="25"/>
  <c r="P87" i="25"/>
  <c r="P86" i="25"/>
  <c r="P84" i="25"/>
  <c r="P82" i="25"/>
  <c r="P80" i="25"/>
  <c r="P79" i="25"/>
  <c r="P78" i="25"/>
  <c r="O105" i="25"/>
  <c r="O104" i="25"/>
  <c r="O103" i="25"/>
  <c r="O102" i="25"/>
  <c r="O101" i="25"/>
  <c r="O100" i="25"/>
  <c r="O99" i="25"/>
  <c r="O98" i="25"/>
  <c r="O97" i="25"/>
  <c r="O96" i="25"/>
  <c r="O95" i="25"/>
  <c r="O94" i="25"/>
  <c r="O93" i="25"/>
  <c r="O92" i="25"/>
  <c r="O91" i="25"/>
  <c r="O90" i="25"/>
  <c r="O89" i="25"/>
  <c r="O88" i="25"/>
  <c r="O87" i="25"/>
  <c r="O86" i="25"/>
  <c r="O85" i="25"/>
  <c r="O84" i="25"/>
  <c r="O83" i="25"/>
  <c r="O82" i="25"/>
  <c r="O81" i="25"/>
  <c r="O80" i="25"/>
  <c r="O79" i="25"/>
  <c r="O78" i="25"/>
  <c r="O77" i="25"/>
  <c r="O76" i="25"/>
  <c r="O85" i="35"/>
  <c r="O90" i="35"/>
  <c r="O89" i="35"/>
  <c r="J100" i="6"/>
  <c r="P100" i="6" s="1"/>
  <c r="J99" i="6"/>
  <c r="P99" i="6" s="1"/>
  <c r="J98" i="6"/>
  <c r="P98" i="6" s="1"/>
  <c r="J97" i="6"/>
  <c r="P97" i="6" s="1"/>
  <c r="J96" i="6"/>
  <c r="P96" i="6" s="1"/>
  <c r="O100" i="6"/>
  <c r="O99" i="6"/>
  <c r="O98" i="6"/>
  <c r="O97" i="6"/>
  <c r="O96" i="6"/>
  <c r="N92" i="6"/>
  <c r="P92" i="6"/>
  <c r="P91" i="6"/>
  <c r="N90" i="6"/>
  <c r="P90" i="6" s="1"/>
  <c r="N89" i="6"/>
  <c r="P89" i="6" s="1"/>
  <c r="N88" i="6"/>
  <c r="P88" i="6" s="1"/>
  <c r="N87" i="6"/>
  <c r="P87" i="6" s="1"/>
  <c r="N86" i="6"/>
  <c r="P86" i="6" s="1"/>
  <c r="N85" i="6"/>
  <c r="P85" i="6" s="1"/>
  <c r="N84" i="6"/>
  <c r="P84" i="6" s="1"/>
  <c r="N83" i="6"/>
  <c r="P83" i="6" s="1"/>
  <c r="N82" i="6"/>
  <c r="P82" i="6" s="1"/>
  <c r="N81" i="6"/>
  <c r="P81" i="6" s="1"/>
  <c r="N80" i="6"/>
  <c r="P80" i="6" s="1"/>
  <c r="N79" i="6"/>
  <c r="P79" i="6" s="1"/>
  <c r="L78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19" i="30"/>
  <c r="P19" i="30" s="1"/>
  <c r="F26" i="30"/>
  <c r="O26" i="30" s="1"/>
  <c r="F25" i="30"/>
  <c r="F24" i="30"/>
  <c r="O24" i="30" s="1"/>
  <c r="F23" i="30"/>
  <c r="F20" i="30"/>
  <c r="O20" i="30" s="1"/>
  <c r="F19" i="30"/>
  <c r="O19" i="30" s="1"/>
  <c r="F7" i="30"/>
  <c r="G7" i="30" s="1"/>
  <c r="O7" i="30" s="1"/>
  <c r="F6" i="30"/>
  <c r="G6" i="30" s="1"/>
  <c r="J6" i="30" s="1"/>
  <c r="P6" i="30" s="1"/>
  <c r="F5" i="30"/>
  <c r="G5" i="30" s="1"/>
  <c r="F4" i="30"/>
  <c r="I7" i="30"/>
  <c r="N5" i="30"/>
  <c r="I4" i="30"/>
  <c r="J4" i="30" s="1"/>
  <c r="P4" i="30" s="1"/>
  <c r="O6" i="30"/>
  <c r="O4" i="30"/>
  <c r="F14" i="23"/>
  <c r="F13" i="23"/>
  <c r="G13" i="23" s="1"/>
  <c r="J13" i="23" s="1"/>
  <c r="P13" i="23" s="1"/>
  <c r="F12" i="23"/>
  <c r="F11" i="23"/>
  <c r="F10" i="23"/>
  <c r="F9" i="23"/>
  <c r="G9" i="23" s="1"/>
  <c r="F8" i="23"/>
  <c r="F7" i="23"/>
  <c r="F6" i="23"/>
  <c r="F5" i="23"/>
  <c r="G5" i="23" s="1"/>
  <c r="F4" i="23"/>
  <c r="O4" i="23" s="1"/>
  <c r="J9" i="23"/>
  <c r="I6" i="23"/>
  <c r="I5" i="23"/>
  <c r="J5" i="23"/>
  <c r="I4" i="23"/>
  <c r="J4" i="23"/>
  <c r="O14" i="23"/>
  <c r="O13" i="23"/>
  <c r="O10" i="23"/>
  <c r="O9" i="23"/>
  <c r="O6" i="23"/>
  <c r="O5" i="23"/>
  <c r="F12" i="24"/>
  <c r="F11" i="24"/>
  <c r="F10" i="24"/>
  <c r="F9" i="24"/>
  <c r="F8" i="24"/>
  <c r="F7" i="24"/>
  <c r="F6" i="24"/>
  <c r="F5" i="24"/>
  <c r="F4" i="24"/>
  <c r="O4" i="24" s="1"/>
  <c r="I6" i="24"/>
  <c r="I4" i="24"/>
  <c r="J4" i="24" s="1"/>
  <c r="O9" i="24"/>
  <c r="O5" i="24"/>
  <c r="J33" i="26"/>
  <c r="P33" i="26"/>
  <c r="J31" i="26"/>
  <c r="P31" i="26"/>
  <c r="J28" i="26"/>
  <c r="P28" i="26"/>
  <c r="J24" i="26"/>
  <c r="P24" i="26"/>
  <c r="J20" i="26"/>
  <c r="P20" i="26"/>
  <c r="O33" i="26"/>
  <c r="O32" i="26"/>
  <c r="O31" i="26"/>
  <c r="O29" i="26"/>
  <c r="O28" i="26"/>
  <c r="O27" i="26"/>
  <c r="O25" i="26"/>
  <c r="O24" i="26"/>
  <c r="O23" i="26"/>
  <c r="O21" i="26"/>
  <c r="O20" i="26"/>
  <c r="O19" i="26"/>
  <c r="J59" i="27"/>
  <c r="P59" i="27" s="1"/>
  <c r="J58" i="27"/>
  <c r="P58" i="27" s="1"/>
  <c r="J56" i="27"/>
  <c r="P56" i="27" s="1"/>
  <c r="J54" i="27"/>
  <c r="P54" i="27" s="1"/>
  <c r="O60" i="27"/>
  <c r="O59" i="27"/>
  <c r="O58" i="27"/>
  <c r="O56" i="27"/>
  <c r="O54" i="27"/>
  <c r="J13" i="30"/>
  <c r="L13" i="30"/>
  <c r="P13" i="30" s="1"/>
  <c r="F12" i="30"/>
  <c r="F13" i="30"/>
  <c r="I12" i="30"/>
  <c r="F11" i="30"/>
  <c r="G11" i="30" s="1"/>
  <c r="I11" i="30"/>
  <c r="J11" i="30" s="1"/>
  <c r="N11" i="30"/>
  <c r="O13" i="30"/>
  <c r="O11" i="30"/>
  <c r="N103" i="31"/>
  <c r="N102" i="31"/>
  <c r="L102" i="31"/>
  <c r="J105" i="31"/>
  <c r="P105" i="31" s="1"/>
  <c r="I104" i="31"/>
  <c r="J104" i="31"/>
  <c r="I103" i="31"/>
  <c r="J103" i="31"/>
  <c r="P103" i="31" s="1"/>
  <c r="I102" i="31"/>
  <c r="J102" i="31"/>
  <c r="J8" i="31"/>
  <c r="P8" i="31"/>
  <c r="J7" i="31"/>
  <c r="P7" i="31"/>
  <c r="I6" i="31"/>
  <c r="J6" i="31"/>
  <c r="P6" i="31" s="1"/>
  <c r="I5" i="31"/>
  <c r="J5" i="31" s="1"/>
  <c r="P5" i="31"/>
  <c r="J4" i="31"/>
  <c r="P4" i="31"/>
  <c r="O8" i="31"/>
  <c r="O7" i="31"/>
  <c r="O6" i="31"/>
  <c r="O5" i="31"/>
  <c r="O4" i="31"/>
  <c r="J25" i="31"/>
  <c r="I24" i="31"/>
  <c r="J24" i="31"/>
  <c r="P24" i="31" s="1"/>
  <c r="I23" i="31"/>
  <c r="J23" i="31" s="1"/>
  <c r="I22" i="31"/>
  <c r="J22" i="31" s="1"/>
  <c r="P22" i="31" s="1"/>
  <c r="I21" i="31"/>
  <c r="J21" i="31"/>
  <c r="J20" i="31"/>
  <c r="P20" i="31"/>
  <c r="I19" i="31"/>
  <c r="J19" i="31"/>
  <c r="N19" i="31"/>
  <c r="J18" i="31"/>
  <c r="P18" i="31" s="1"/>
  <c r="O25" i="31"/>
  <c r="O24" i="31"/>
  <c r="O23" i="31"/>
  <c r="O22" i="31"/>
  <c r="O21" i="31"/>
  <c r="O20" i="31"/>
  <c r="O19" i="31"/>
  <c r="O18" i="31"/>
  <c r="F27" i="34"/>
  <c r="G27" i="34" s="1"/>
  <c r="F24" i="34"/>
  <c r="O24" i="34" s="1"/>
  <c r="J27" i="34"/>
  <c r="P27" i="34" s="1"/>
  <c r="F26" i="34"/>
  <c r="G26" i="34" s="1"/>
  <c r="J26" i="34" s="1"/>
  <c r="P26" i="34"/>
  <c r="F25" i="34"/>
  <c r="I25" i="34"/>
  <c r="N25" i="34"/>
  <c r="J24" i="34"/>
  <c r="P24" i="34" s="1"/>
  <c r="F23" i="34"/>
  <c r="F22" i="34"/>
  <c r="G22" i="34" s="1"/>
  <c r="J22" i="34" s="1"/>
  <c r="P22" i="34" s="1"/>
  <c r="I22" i="34"/>
  <c r="N22" i="34"/>
  <c r="F21" i="34"/>
  <c r="G21" i="34" s="1"/>
  <c r="J21" i="34" s="1"/>
  <c r="I21" i="34"/>
  <c r="L21" i="34"/>
  <c r="N21" i="34"/>
  <c r="O27" i="34"/>
  <c r="O25" i="34"/>
  <c r="O22" i="34"/>
  <c r="O21" i="34"/>
  <c r="F15" i="34"/>
  <c r="F14" i="34"/>
  <c r="G15" i="34" s="1"/>
  <c r="J15" i="34" s="1"/>
  <c r="P15" i="34" s="1"/>
  <c r="L15" i="34"/>
  <c r="N15" i="34"/>
  <c r="I14" i="34"/>
  <c r="J14" i="34" s="1"/>
  <c r="P14" i="34" s="1"/>
  <c r="O15" i="34"/>
  <c r="O14" i="34"/>
  <c r="I96" i="35"/>
  <c r="J96" i="35"/>
  <c r="I95" i="35"/>
  <c r="J95" i="35"/>
  <c r="P95" i="35" s="1"/>
  <c r="I94" i="35"/>
  <c r="J93" i="35"/>
  <c r="I92" i="35"/>
  <c r="J91" i="35"/>
  <c r="I88" i="35"/>
  <c r="J88" i="35"/>
  <c r="I87" i="35"/>
  <c r="J87" i="35"/>
  <c r="J84" i="35"/>
  <c r="I83" i="35"/>
  <c r="J83" i="35"/>
  <c r="I82" i="35"/>
  <c r="J82" i="35"/>
  <c r="P82" i="35" s="1"/>
  <c r="J81" i="35"/>
  <c r="I80" i="35"/>
  <c r="J30" i="35"/>
  <c r="P30" i="35" s="1"/>
  <c r="J28" i="35"/>
  <c r="P28" i="35" s="1"/>
  <c r="J27" i="35"/>
  <c r="P27" i="35" s="1"/>
  <c r="J26" i="35"/>
  <c r="P26" i="35" s="1"/>
  <c r="J25" i="35"/>
  <c r="P25" i="35" s="1"/>
  <c r="J24" i="35"/>
  <c r="P24" i="35" s="1"/>
  <c r="J23" i="35"/>
  <c r="P23" i="35" s="1"/>
  <c r="J22" i="35"/>
  <c r="P22" i="35" s="1"/>
  <c r="J21" i="35"/>
  <c r="P21" i="35" s="1"/>
  <c r="J19" i="35"/>
  <c r="P19" i="35" s="1"/>
  <c r="J17" i="35"/>
  <c r="P17" i="35" s="1"/>
  <c r="I16" i="35"/>
  <c r="J16" i="35" s="1"/>
  <c r="N16" i="35"/>
  <c r="O30" i="35"/>
  <c r="O28" i="35"/>
  <c r="O27" i="35"/>
  <c r="O26" i="35"/>
  <c r="O25" i="35"/>
  <c r="O24" i="35"/>
  <c r="O23" i="35"/>
  <c r="O22" i="35"/>
  <c r="O21" i="35"/>
  <c r="O19" i="35"/>
  <c r="O18" i="35"/>
  <c r="O17" i="35"/>
  <c r="O16" i="35"/>
  <c r="O136" i="36"/>
  <c r="O134" i="36"/>
  <c r="O133" i="36"/>
  <c r="O132" i="36"/>
  <c r="O131" i="36"/>
  <c r="O130" i="36"/>
  <c r="O129" i="36"/>
  <c r="O128" i="36"/>
  <c r="O99" i="36"/>
  <c r="O98" i="36"/>
  <c r="O97" i="36"/>
  <c r="O96" i="36"/>
  <c r="O94" i="36"/>
  <c r="O93" i="36"/>
  <c r="O92" i="36"/>
  <c r="O91" i="36"/>
  <c r="O90" i="36"/>
  <c r="O89" i="36"/>
  <c r="O88" i="36"/>
  <c r="O87" i="36"/>
  <c r="O86" i="36"/>
  <c r="O84" i="36"/>
  <c r="O83" i="36"/>
  <c r="O82" i="36"/>
  <c r="O80" i="36"/>
  <c r="F75" i="36"/>
  <c r="F74" i="36"/>
  <c r="F73" i="36"/>
  <c r="F72" i="36"/>
  <c r="F71" i="36"/>
  <c r="F70" i="36"/>
  <c r="O70" i="36" s="1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F23" i="36"/>
  <c r="F22" i="36"/>
  <c r="F21" i="36"/>
  <c r="F20" i="36"/>
  <c r="F19" i="36"/>
  <c r="F18" i="36"/>
  <c r="F17" i="36"/>
  <c r="P7" i="36"/>
  <c r="P6" i="36"/>
  <c r="O7" i="36"/>
  <c r="O6" i="36"/>
  <c r="O4" i="36"/>
  <c r="N77" i="29"/>
  <c r="N76" i="29"/>
  <c r="N75" i="29"/>
  <c r="N74" i="29"/>
  <c r="N73" i="29"/>
  <c r="N71" i="29"/>
  <c r="L71" i="29"/>
  <c r="I77" i="29"/>
  <c r="J77" i="29"/>
  <c r="P77" i="29" s="1"/>
  <c r="I76" i="29"/>
  <c r="J76" i="29"/>
  <c r="P76" i="29" s="1"/>
  <c r="I75" i="29"/>
  <c r="J75" i="29"/>
  <c r="P75" i="29" s="1"/>
  <c r="J74" i="29"/>
  <c r="I73" i="29"/>
  <c r="J73" i="29" s="1"/>
  <c r="P73" i="29" s="1"/>
  <c r="I71" i="29"/>
  <c r="J71" i="29"/>
  <c r="P71" i="29" s="1"/>
  <c r="P74" i="29"/>
  <c r="O77" i="29"/>
  <c r="O76" i="29"/>
  <c r="O75" i="29"/>
  <c r="O74" i="29"/>
  <c r="O73" i="29"/>
  <c r="O72" i="29"/>
  <c r="O71" i="29"/>
  <c r="J59" i="8"/>
  <c r="P59" i="8"/>
  <c r="J57" i="8"/>
  <c r="P57" i="8"/>
  <c r="O59" i="8"/>
  <c r="O58" i="8"/>
  <c r="O57" i="8"/>
  <c r="O56" i="8"/>
  <c r="O55" i="8"/>
  <c r="O54" i="8"/>
  <c r="J32" i="8"/>
  <c r="J31" i="8"/>
  <c r="J29" i="8"/>
  <c r="P29" i="8" s="1"/>
  <c r="J28" i="8"/>
  <c r="J27" i="8"/>
  <c r="P32" i="8"/>
  <c r="P31" i="8"/>
  <c r="P28" i="8"/>
  <c r="P27" i="8"/>
  <c r="O32" i="8"/>
  <c r="O31" i="8"/>
  <c r="O30" i="8"/>
  <c r="O29" i="8"/>
  <c r="O28" i="8"/>
  <c r="O27" i="8"/>
  <c r="O26" i="8"/>
  <c r="O25" i="8"/>
  <c r="O24" i="8"/>
  <c r="O23" i="8"/>
  <c r="O22" i="8"/>
  <c r="O21" i="8"/>
  <c r="P29" i="20"/>
  <c r="P25" i="20"/>
  <c r="P23" i="20"/>
  <c r="P21" i="20"/>
  <c r="P20" i="20"/>
  <c r="O29" i="20"/>
  <c r="O27" i="20"/>
  <c r="O26" i="20"/>
  <c r="O25" i="20"/>
  <c r="O24" i="20"/>
  <c r="O23" i="20"/>
  <c r="O22" i="20"/>
  <c r="O21" i="20"/>
  <c r="O20" i="20"/>
  <c r="O19" i="20"/>
  <c r="P17" i="18"/>
  <c r="F17" i="18"/>
  <c r="O17" i="18"/>
  <c r="F16" i="18"/>
  <c r="O16" i="18"/>
  <c r="O7" i="18"/>
  <c r="O6" i="18"/>
  <c r="O5" i="18"/>
  <c r="P11" i="17"/>
  <c r="F11" i="17"/>
  <c r="O11" i="17" s="1"/>
  <c r="P113" i="1"/>
  <c r="P111" i="1"/>
  <c r="P110" i="1"/>
  <c r="P109" i="1"/>
  <c r="P108" i="1"/>
  <c r="P107" i="1"/>
  <c r="O113" i="1"/>
  <c r="O112" i="1"/>
  <c r="O111" i="1"/>
  <c r="O110" i="1"/>
  <c r="O109" i="1"/>
  <c r="O108" i="1"/>
  <c r="O107" i="1"/>
  <c r="O21" i="3"/>
  <c r="P17" i="3"/>
  <c r="P20" i="6"/>
  <c r="P19" i="6"/>
  <c r="P18" i="6"/>
  <c r="P17" i="6"/>
  <c r="P16" i="6"/>
  <c r="P15" i="6"/>
  <c r="P14" i="6"/>
  <c r="P13" i="6"/>
  <c r="P12" i="6"/>
  <c r="P11" i="6"/>
  <c r="O24" i="6"/>
  <c r="O20" i="6"/>
  <c r="O19" i="6"/>
  <c r="O18" i="6"/>
  <c r="O17" i="6"/>
  <c r="O16" i="6"/>
  <c r="O15" i="6"/>
  <c r="O14" i="6"/>
  <c r="O13" i="6"/>
  <c r="O12" i="6"/>
  <c r="O11" i="6"/>
  <c r="O10" i="6"/>
  <c r="O26" i="1"/>
  <c r="O25" i="1"/>
  <c r="O24" i="1"/>
  <c r="O23" i="1"/>
  <c r="O22" i="1"/>
  <c r="O21" i="1"/>
  <c r="O20" i="1"/>
  <c r="O19" i="1"/>
  <c r="O18" i="1"/>
  <c r="O17" i="1"/>
  <c r="O16" i="1"/>
  <c r="O15" i="1"/>
  <c r="P14" i="16"/>
  <c r="F14" i="16"/>
  <c r="O14" i="16"/>
  <c r="J4" i="16"/>
  <c r="P4" i="16"/>
  <c r="F4" i="16"/>
  <c r="O4" i="16"/>
  <c r="P104" i="31"/>
  <c r="P102" i="31"/>
  <c r="O105" i="31"/>
  <c r="O104" i="31"/>
  <c r="O103" i="31"/>
  <c r="O102" i="31"/>
  <c r="J12" i="31"/>
  <c r="P12" i="31"/>
  <c r="F12" i="31"/>
  <c r="O12" i="31"/>
  <c r="O35" i="3"/>
  <c r="O65" i="6"/>
  <c r="P81" i="32"/>
  <c r="P79" i="32"/>
  <c r="P77" i="32"/>
  <c r="P75" i="32"/>
  <c r="P72" i="32"/>
  <c r="P71" i="32"/>
  <c r="P67" i="32"/>
  <c r="O82" i="32"/>
  <c r="O80" i="32"/>
  <c r="O77" i="32"/>
  <c r="O74" i="32"/>
  <c r="O73" i="32"/>
  <c r="O70" i="32"/>
  <c r="O81" i="32"/>
  <c r="O79" i="32"/>
  <c r="O78" i="32"/>
  <c r="O76" i="32"/>
  <c r="O75" i="32"/>
  <c r="O72" i="32"/>
  <c r="O71" i="32"/>
  <c r="O69" i="32"/>
  <c r="O68" i="32"/>
  <c r="O67" i="32"/>
  <c r="P66" i="29"/>
  <c r="P65" i="29"/>
  <c r="P64" i="29"/>
  <c r="P63" i="29"/>
  <c r="P61" i="29"/>
  <c r="P60" i="29"/>
  <c r="P59" i="29"/>
  <c r="P57" i="29"/>
  <c r="P56" i="29"/>
  <c r="P55" i="29"/>
  <c r="P53" i="29"/>
  <c r="P52" i="29"/>
  <c r="P51" i="29"/>
  <c r="P49" i="29"/>
  <c r="P48" i="29"/>
  <c r="P47" i="29"/>
  <c r="P45" i="29"/>
  <c r="P44" i="29"/>
  <c r="P43" i="29"/>
  <c r="P41" i="29"/>
  <c r="P40" i="29"/>
  <c r="P39" i="29"/>
  <c r="O66" i="29"/>
  <c r="O65" i="29"/>
  <c r="O64" i="29"/>
  <c r="O63" i="29"/>
  <c r="O62" i="29"/>
  <c r="O61" i="29"/>
  <c r="O60" i="29"/>
  <c r="O59" i="29"/>
  <c r="O58" i="29"/>
  <c r="O57" i="29"/>
  <c r="O56" i="29"/>
  <c r="O55" i="29"/>
  <c r="O54" i="29"/>
  <c r="O53" i="29"/>
  <c r="O52" i="29"/>
  <c r="O51" i="29"/>
  <c r="O50" i="29"/>
  <c r="O49" i="29"/>
  <c r="O48" i="29"/>
  <c r="O47" i="29"/>
  <c r="O46" i="29"/>
  <c r="O45" i="29"/>
  <c r="O44" i="29"/>
  <c r="O43" i="29"/>
  <c r="O41" i="29"/>
  <c r="O40" i="29"/>
  <c r="O39" i="29"/>
  <c r="P138" i="29"/>
  <c r="P135" i="29"/>
  <c r="P133" i="29"/>
  <c r="P132" i="29"/>
  <c r="O138" i="29"/>
  <c r="O137" i="29"/>
  <c r="O136" i="29"/>
  <c r="O135" i="29"/>
  <c r="O134" i="29"/>
  <c r="O133" i="29"/>
  <c r="O132" i="29"/>
  <c r="O131" i="29"/>
  <c r="O129" i="29"/>
  <c r="P9" i="29"/>
  <c r="P8" i="29"/>
  <c r="P6" i="29"/>
  <c r="P4" i="29"/>
  <c r="O9" i="29"/>
  <c r="O8" i="29"/>
  <c r="O5" i="29"/>
  <c r="P5" i="18"/>
  <c r="O8" i="18"/>
  <c r="F19" i="16"/>
  <c r="F9" i="16"/>
  <c r="O117" i="26"/>
  <c r="O116" i="26"/>
  <c r="O104" i="26"/>
  <c r="O100" i="26"/>
  <c r="O119" i="26"/>
  <c r="O118" i="26"/>
  <c r="O115" i="26"/>
  <c r="O114" i="26"/>
  <c r="O113" i="26"/>
  <c r="O111" i="26"/>
  <c r="O110" i="26"/>
  <c r="O109" i="26"/>
  <c r="O108" i="26"/>
  <c r="O107" i="26"/>
  <c r="O106" i="26"/>
  <c r="O105" i="26"/>
  <c r="O103" i="26"/>
  <c r="O102" i="26"/>
  <c r="O101" i="26"/>
  <c r="O47" i="27"/>
  <c r="O46" i="27"/>
  <c r="O43" i="27"/>
  <c r="O41" i="27"/>
  <c r="O39" i="27"/>
  <c r="O17" i="27"/>
  <c r="O16" i="27"/>
  <c r="O50" i="27"/>
  <c r="O49" i="27"/>
  <c r="O48" i="27"/>
  <c r="O45" i="27"/>
  <c r="O42" i="27"/>
  <c r="O40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5" i="27"/>
  <c r="F10" i="34"/>
  <c r="G10" i="34" s="1"/>
  <c r="F7" i="34"/>
  <c r="I10" i="34"/>
  <c r="J10" i="34"/>
  <c r="P10" i="34" s="1"/>
  <c r="L10" i="34"/>
  <c r="N10" i="34"/>
  <c r="F9" i="34"/>
  <c r="G9" i="34" s="1"/>
  <c r="J9" i="34" s="1"/>
  <c r="P9" i="34" s="1"/>
  <c r="I9" i="34"/>
  <c r="L9" i="34"/>
  <c r="N9" i="34"/>
  <c r="F8" i="34"/>
  <c r="G8" i="34"/>
  <c r="J8" i="34" s="1"/>
  <c r="P8" i="34" s="1"/>
  <c r="I8" i="34"/>
  <c r="L8" i="34"/>
  <c r="N8" i="34"/>
  <c r="I7" i="34"/>
  <c r="J7" i="34" s="1"/>
  <c r="P7" i="34" s="1"/>
  <c r="L7" i="34"/>
  <c r="N7" i="34"/>
  <c r="F6" i="34"/>
  <c r="G6" i="34"/>
  <c r="J6" i="34" s="1"/>
  <c r="P6" i="34" s="1"/>
  <c r="I6" i="34"/>
  <c r="L6" i="34"/>
  <c r="N6" i="34"/>
  <c r="F5" i="34"/>
  <c r="G5" i="34" s="1"/>
  <c r="J5" i="34" s="1"/>
  <c r="P5" i="34" s="1"/>
  <c r="I5" i="34"/>
  <c r="L5" i="34"/>
  <c r="N4" i="34"/>
  <c r="F4" i="34"/>
  <c r="G4" i="34"/>
  <c r="J4" i="34" s="1"/>
  <c r="P4" i="34"/>
  <c r="O4" i="34"/>
  <c r="O77" i="24"/>
  <c r="O76" i="24"/>
  <c r="O74" i="24"/>
  <c r="F66" i="23"/>
  <c r="F65" i="23"/>
  <c r="I66" i="23"/>
  <c r="I65" i="23"/>
  <c r="J65" i="23"/>
  <c r="P65" i="23" s="1"/>
  <c r="F64" i="23"/>
  <c r="I64" i="23"/>
  <c r="N64" i="23"/>
  <c r="F63" i="23"/>
  <c r="I63" i="23"/>
  <c r="N63" i="23"/>
  <c r="F62" i="23"/>
  <c r="G62" i="23" s="1"/>
  <c r="J62" i="23" s="1"/>
  <c r="P62" i="23"/>
  <c r="F61" i="23"/>
  <c r="G61" i="23" s="1"/>
  <c r="I61" i="23"/>
  <c r="J61" i="23" s="1"/>
  <c r="P61" i="23" s="1"/>
  <c r="N61" i="23"/>
  <c r="F60" i="23"/>
  <c r="G60" i="23" s="1"/>
  <c r="J60" i="23" s="1"/>
  <c r="P60" i="23" s="1"/>
  <c r="F59" i="23"/>
  <c r="G59" i="23" s="1"/>
  <c r="J59" i="23" s="1"/>
  <c r="I59" i="23"/>
  <c r="P59" i="23"/>
  <c r="F58" i="23"/>
  <c r="G58" i="23" s="1"/>
  <c r="I58" i="23"/>
  <c r="J58" i="23" s="1"/>
  <c r="P58" i="23" s="1"/>
  <c r="L58" i="23"/>
  <c r="N58" i="23"/>
  <c r="O65" i="23"/>
  <c r="O63" i="23"/>
  <c r="O61" i="23"/>
  <c r="O59" i="23"/>
  <c r="O58" i="23"/>
  <c r="N33" i="24"/>
  <c r="N32" i="24"/>
  <c r="N29" i="24"/>
  <c r="N26" i="24"/>
  <c r="F33" i="24"/>
  <c r="F34" i="24"/>
  <c r="F32" i="24"/>
  <c r="O32" i="24" s="1"/>
  <c r="F31" i="24"/>
  <c r="O31" i="24" s="1"/>
  <c r="F30" i="24"/>
  <c r="F29" i="24"/>
  <c r="G29" i="24" s="1"/>
  <c r="J29" i="24" s="1"/>
  <c r="F28" i="24"/>
  <c r="F27" i="24"/>
  <c r="G27" i="24" s="1"/>
  <c r="J27" i="24" s="1"/>
  <c r="P27" i="24" s="1"/>
  <c r="F26" i="24"/>
  <c r="J34" i="24"/>
  <c r="P34" i="24" s="1"/>
  <c r="F35" i="24"/>
  <c r="O34" i="24"/>
  <c r="O29" i="24"/>
  <c r="L21" i="24"/>
  <c r="P21" i="24" s="1"/>
  <c r="L19" i="24"/>
  <c r="J21" i="24"/>
  <c r="F20" i="24"/>
  <c r="O20" i="24" s="1"/>
  <c r="F21" i="24"/>
  <c r="O21" i="24" s="1"/>
  <c r="F19" i="24"/>
  <c r="O19" i="24" s="1"/>
  <c r="P86" i="35"/>
  <c r="P96" i="35"/>
  <c r="P94" i="35"/>
  <c r="P88" i="35"/>
  <c r="P93" i="35"/>
  <c r="P91" i="35"/>
  <c r="P87" i="35"/>
  <c r="P84" i="35"/>
  <c r="P83" i="35"/>
  <c r="P81" i="35"/>
  <c r="P80" i="35"/>
  <c r="I10" i="35"/>
  <c r="J10" i="35" s="1"/>
  <c r="P10" i="35" s="1"/>
  <c r="F10" i="35"/>
  <c r="G9" i="35" s="1"/>
  <c r="J9" i="35" s="1"/>
  <c r="P9" i="35" s="1"/>
  <c r="F9" i="35"/>
  <c r="O9" i="35"/>
  <c r="N9" i="35"/>
  <c r="L9" i="35"/>
  <c r="J5" i="35"/>
  <c r="P5" i="35" s="1"/>
  <c r="L5" i="35"/>
  <c r="F4" i="35"/>
  <c r="F5" i="35"/>
  <c r="N4" i="35"/>
  <c r="P84" i="1"/>
  <c r="P83" i="1"/>
  <c r="P82" i="1"/>
  <c r="P80" i="1"/>
  <c r="P78" i="1"/>
  <c r="P76" i="1"/>
  <c r="P75" i="1"/>
  <c r="P74" i="1"/>
  <c r="P73" i="1"/>
  <c r="P72" i="1"/>
  <c r="P71" i="1"/>
  <c r="P70" i="1"/>
  <c r="P69" i="1"/>
  <c r="O83" i="1"/>
  <c r="O82" i="1"/>
  <c r="O81" i="1"/>
  <c r="O80" i="1"/>
  <c r="O79" i="1"/>
  <c r="O76" i="1"/>
  <c r="O75" i="1"/>
  <c r="O74" i="1"/>
  <c r="O72" i="1"/>
  <c r="O71" i="1"/>
  <c r="O69" i="1"/>
  <c r="P108" i="20"/>
  <c r="P106" i="20"/>
  <c r="P104" i="20"/>
  <c r="P103" i="20"/>
  <c r="P102" i="20"/>
  <c r="P100" i="20"/>
  <c r="P97" i="20"/>
  <c r="P96" i="20"/>
  <c r="P44" i="20"/>
  <c r="P43" i="20"/>
  <c r="P42" i="20"/>
  <c r="P41" i="20"/>
  <c r="P40" i="20"/>
  <c r="P39" i="20"/>
  <c r="P38" i="20"/>
  <c r="P37" i="20"/>
  <c r="P36" i="20"/>
  <c r="P35" i="20"/>
  <c r="P34" i="20"/>
  <c r="P63" i="20"/>
  <c r="P61" i="20"/>
  <c r="P59" i="20"/>
  <c r="P57" i="20"/>
  <c r="P55" i="20"/>
  <c r="P7" i="20"/>
  <c r="P6" i="20"/>
  <c r="P5" i="20"/>
  <c r="P4" i="20"/>
  <c r="P70" i="8"/>
  <c r="J66" i="8"/>
  <c r="P66" i="8"/>
  <c r="O70" i="8"/>
  <c r="O69" i="8"/>
  <c r="O68" i="8"/>
  <c r="O67" i="8"/>
  <c r="O65" i="8"/>
  <c r="N39" i="8"/>
  <c r="J46" i="8"/>
  <c r="P46" i="8"/>
  <c r="J44" i="8"/>
  <c r="P44" i="8" s="1"/>
  <c r="J42" i="8"/>
  <c r="J40" i="8"/>
  <c r="P40" i="8" s="1"/>
  <c r="I39" i="8"/>
  <c r="P47" i="8"/>
  <c r="O47" i="8"/>
  <c r="O39" i="8"/>
  <c r="P42" i="8"/>
  <c r="P78" i="6"/>
  <c r="O92" i="6"/>
  <c r="O86" i="6"/>
  <c r="O78" i="6"/>
  <c r="N45" i="6"/>
  <c r="J49" i="6"/>
  <c r="J48" i="6"/>
  <c r="J47" i="6"/>
  <c r="P47" i="6" s="1"/>
  <c r="J46" i="6"/>
  <c r="J45" i="6"/>
  <c r="P49" i="6"/>
  <c r="P48" i="6"/>
  <c r="P46" i="6"/>
  <c r="P45" i="6"/>
  <c r="O45" i="6"/>
  <c r="O66" i="6"/>
  <c r="O74" i="6"/>
  <c r="O73" i="6"/>
  <c r="O70" i="6"/>
  <c r="J102" i="1"/>
  <c r="O102" i="1"/>
  <c r="O101" i="1"/>
  <c r="O100" i="1"/>
  <c r="O99" i="1"/>
  <c r="O97" i="1"/>
  <c r="O96" i="1"/>
  <c r="O95" i="1"/>
  <c r="O94" i="1"/>
  <c r="O93" i="1"/>
  <c r="O92" i="1"/>
  <c r="O91" i="1"/>
  <c r="O89" i="1"/>
  <c r="P102" i="1"/>
  <c r="P40" i="1"/>
  <c r="P39" i="1"/>
  <c r="P38" i="1"/>
  <c r="P37" i="1"/>
  <c r="P36" i="1"/>
  <c r="P35" i="1"/>
  <c r="P34" i="1"/>
  <c r="P33" i="1"/>
  <c r="O40" i="1"/>
  <c r="O39" i="1"/>
  <c r="O38" i="1"/>
  <c r="O37" i="1"/>
  <c r="O36" i="1"/>
  <c r="O35" i="1"/>
  <c r="O33" i="1"/>
  <c r="P32" i="1"/>
  <c r="O32" i="1"/>
  <c r="P11" i="4"/>
  <c r="P8" i="4"/>
  <c r="F11" i="4"/>
  <c r="O11" i="4" s="1"/>
  <c r="F10" i="4"/>
  <c r="G10" i="4" s="1"/>
  <c r="J10" i="4" s="1"/>
  <c r="P10" i="4" s="1"/>
  <c r="O10" i="4"/>
  <c r="F9" i="4"/>
  <c r="F8" i="4"/>
  <c r="G8" i="4" s="1"/>
  <c r="J8" i="4" s="1"/>
  <c r="O8" i="4"/>
  <c r="P4" i="4"/>
  <c r="F4" i="4"/>
  <c r="O4" i="4" s="1"/>
  <c r="F21" i="18"/>
  <c r="G21" i="18" s="1"/>
  <c r="J21" i="18" s="1"/>
  <c r="P21" i="18" s="1"/>
  <c r="O21" i="18"/>
  <c r="F15" i="18"/>
  <c r="G15" i="18" s="1"/>
  <c r="J15" i="18" s="1"/>
  <c r="P15" i="18" s="1"/>
  <c r="F20" i="18"/>
  <c r="G20" i="18" s="1"/>
  <c r="J20" i="18" s="1"/>
  <c r="P20" i="18" s="1"/>
  <c r="O20" i="18"/>
  <c r="P9" i="18"/>
  <c r="O9" i="18"/>
  <c r="P4" i="7"/>
  <c r="O5" i="7"/>
  <c r="O4" i="7"/>
  <c r="O74" i="35"/>
  <c r="O72" i="35"/>
  <c r="O63" i="35"/>
  <c r="O52" i="35"/>
  <c r="O51" i="35"/>
  <c r="O50" i="35"/>
  <c r="O48" i="35"/>
  <c r="O76" i="35"/>
  <c r="O75" i="35"/>
  <c r="O73" i="35"/>
  <c r="O71" i="35"/>
  <c r="O70" i="35"/>
  <c r="O69" i="35"/>
  <c r="O68" i="35"/>
  <c r="O67" i="35"/>
  <c r="O66" i="35"/>
  <c r="O65" i="35"/>
  <c r="O64" i="35"/>
  <c r="O62" i="35"/>
  <c r="O61" i="35"/>
  <c r="O60" i="35"/>
  <c r="O59" i="35"/>
  <c r="O58" i="35"/>
  <c r="O57" i="35"/>
  <c r="O56" i="35"/>
  <c r="O55" i="35"/>
  <c r="O54" i="35"/>
  <c r="O53" i="35"/>
  <c r="O49" i="35"/>
  <c r="O47" i="35"/>
  <c r="O88" i="35"/>
  <c r="O82" i="35"/>
  <c r="O81" i="35"/>
  <c r="O96" i="35"/>
  <c r="O95" i="35"/>
  <c r="O94" i="35"/>
  <c r="O93" i="35"/>
  <c r="O92" i="35"/>
  <c r="O91" i="35"/>
  <c r="O87" i="35"/>
  <c r="O86" i="35"/>
  <c r="O84" i="35"/>
  <c r="O83" i="35"/>
  <c r="O80" i="35"/>
  <c r="O5" i="35"/>
  <c r="O4" i="35"/>
  <c r="O10" i="34"/>
  <c r="O9" i="34"/>
  <c r="O8" i="34"/>
  <c r="O7" i="34"/>
  <c r="O6" i="34"/>
  <c r="O5" i="34"/>
  <c r="F121" i="29"/>
  <c r="F120" i="29"/>
  <c r="F117" i="29"/>
  <c r="F116" i="29"/>
  <c r="F119" i="29"/>
  <c r="F118" i="29"/>
  <c r="F115" i="29"/>
  <c r="F114" i="29"/>
  <c r="F111" i="29"/>
  <c r="O111" i="29" s="1"/>
  <c r="F108" i="29"/>
  <c r="F123" i="29"/>
  <c r="F122" i="29"/>
  <c r="F113" i="29"/>
  <c r="F112" i="29"/>
  <c r="F110" i="29"/>
  <c r="O6" i="29"/>
  <c r="O4" i="29"/>
  <c r="P9" i="25"/>
  <c r="P3" i="25"/>
  <c r="P2" i="26"/>
  <c r="P2" i="27"/>
  <c r="P2" i="29"/>
  <c r="P2" i="30"/>
  <c r="P2" i="31"/>
  <c r="P2" i="32"/>
  <c r="P2" i="34"/>
  <c r="P2" i="35"/>
  <c r="P2" i="36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47" i="3"/>
  <c r="O43" i="3"/>
  <c r="O40" i="3"/>
  <c r="F12" i="3"/>
  <c r="O12" i="3" s="1"/>
  <c r="F11" i="3"/>
  <c r="O11" i="3" s="1"/>
  <c r="F10" i="3"/>
  <c r="F9" i="3"/>
  <c r="O9" i="3" s="1"/>
  <c r="F8" i="3"/>
  <c r="O8" i="3" s="1"/>
  <c r="F4" i="3"/>
  <c r="O4" i="3" s="1"/>
  <c r="F18" i="16"/>
  <c r="O18" i="16" s="1"/>
  <c r="F8" i="16"/>
  <c r="O8" i="16" s="1"/>
  <c r="O98" i="1"/>
  <c r="O90" i="1"/>
  <c r="O84" i="1"/>
  <c r="O78" i="1"/>
  <c r="O77" i="1"/>
  <c r="O73" i="1"/>
  <c r="O70" i="1"/>
  <c r="F50" i="1"/>
  <c r="O50" i="1" s="1"/>
  <c r="F49" i="1"/>
  <c r="F48" i="1"/>
  <c r="F47" i="1"/>
  <c r="F46" i="1"/>
  <c r="F45" i="1"/>
  <c r="F44" i="1"/>
  <c r="O34" i="1"/>
  <c r="F6" i="21"/>
  <c r="F5" i="21"/>
  <c r="O5" i="21" s="1"/>
  <c r="F19" i="18"/>
  <c r="G19" i="18" s="1"/>
  <c r="J19" i="18" s="1"/>
  <c r="P19" i="18" s="1"/>
  <c r="O19" i="18"/>
  <c r="F18" i="18"/>
  <c r="G18" i="18" s="1"/>
  <c r="J18" i="18" s="1"/>
  <c r="P18" i="18" s="1"/>
  <c r="O91" i="6"/>
  <c r="O90" i="6"/>
  <c r="O89" i="6"/>
  <c r="O88" i="6"/>
  <c r="O87" i="6"/>
  <c r="O85" i="6"/>
  <c r="O84" i="6"/>
  <c r="O83" i="6"/>
  <c r="O82" i="6"/>
  <c r="O81" i="6"/>
  <c r="O80" i="6"/>
  <c r="O79" i="6"/>
  <c r="O72" i="6"/>
  <c r="O71" i="6"/>
  <c r="O69" i="6"/>
  <c r="O68" i="6"/>
  <c r="O64" i="6"/>
  <c r="O63" i="6"/>
  <c r="O62" i="6"/>
  <c r="O61" i="6"/>
  <c r="O60" i="6"/>
  <c r="O59" i="6"/>
  <c r="O58" i="6"/>
  <c r="O57" i="6"/>
  <c r="O52" i="6"/>
  <c r="O51" i="6"/>
  <c r="O49" i="6"/>
  <c r="O48" i="6"/>
  <c r="O47" i="6"/>
  <c r="O46" i="6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F89" i="20"/>
  <c r="F88" i="20"/>
  <c r="F87" i="20"/>
  <c r="O87" i="20" s="1"/>
  <c r="F86" i="20"/>
  <c r="F85" i="20"/>
  <c r="F84" i="20"/>
  <c r="F83" i="20"/>
  <c r="F82" i="20"/>
  <c r="F81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5" i="20"/>
  <c r="O44" i="20"/>
  <c r="O43" i="20"/>
  <c r="O42" i="20"/>
  <c r="O41" i="20"/>
  <c r="O40" i="20"/>
  <c r="O39" i="20"/>
  <c r="O38" i="20"/>
  <c r="O37" i="20"/>
  <c r="O36" i="20"/>
  <c r="O35" i="20"/>
  <c r="O34" i="20"/>
  <c r="O6" i="20"/>
  <c r="O5" i="20"/>
  <c r="O4" i="20"/>
  <c r="F19" i="7"/>
  <c r="F18" i="7"/>
  <c r="F17" i="7"/>
  <c r="F16" i="7"/>
  <c r="F15" i="7"/>
  <c r="O15" i="7" s="1"/>
  <c r="F86" i="8"/>
  <c r="O86" i="8" s="1"/>
  <c r="F85" i="8"/>
  <c r="F84" i="8"/>
  <c r="O46" i="8"/>
  <c r="O45" i="8"/>
  <c r="O44" i="8"/>
  <c r="O43" i="8"/>
  <c r="O42" i="8"/>
  <c r="O40" i="8"/>
  <c r="P2" i="20"/>
  <c r="P12" i="16"/>
  <c r="P2" i="16"/>
  <c r="P2" i="8"/>
  <c r="P2" i="7"/>
  <c r="P2" i="6"/>
  <c r="P2" i="4"/>
  <c r="P2" i="3"/>
  <c r="P2" i="1"/>
  <c r="O66" i="8"/>
  <c r="J68" i="8"/>
  <c r="P68" i="8" s="1"/>
  <c r="J65" i="8"/>
  <c r="P65" i="8"/>
  <c r="J69" i="8"/>
  <c r="P69" i="8" s="1"/>
  <c r="J67" i="8"/>
  <c r="P67" i="8"/>
  <c r="O50" i="6"/>
  <c r="O41" i="8"/>
  <c r="O32" i="3"/>
  <c r="O29" i="3"/>
  <c r="J33" i="3"/>
  <c r="P33" i="3" s="1"/>
  <c r="O30" i="3"/>
  <c r="J100" i="1"/>
  <c r="P100" i="1" s="1"/>
  <c r="J98" i="1"/>
  <c r="P98" i="1"/>
  <c r="J96" i="1"/>
  <c r="P96" i="1" s="1"/>
  <c r="J94" i="1"/>
  <c r="P94" i="1"/>
  <c r="J92" i="1"/>
  <c r="P92" i="1" s="1"/>
  <c r="J90" i="1"/>
  <c r="P90" i="1"/>
  <c r="J89" i="1"/>
  <c r="P89" i="1" s="1"/>
  <c r="J50" i="6"/>
  <c r="P50" i="6"/>
  <c r="J52" i="6"/>
  <c r="P52" i="6" s="1"/>
  <c r="J51" i="6"/>
  <c r="P51" i="6"/>
  <c r="J26" i="8"/>
  <c r="P26" i="8"/>
  <c r="J25" i="8"/>
  <c r="P25" i="8" s="1"/>
  <c r="J24" i="8"/>
  <c r="P24" i="8"/>
  <c r="J23" i="8"/>
  <c r="P23" i="8" s="1"/>
  <c r="J22" i="8"/>
  <c r="P22" i="8"/>
  <c r="J21" i="8"/>
  <c r="P21" i="8" s="1"/>
  <c r="J20" i="8"/>
  <c r="P20" i="8"/>
  <c r="O20" i="8"/>
  <c r="N4" i="24"/>
  <c r="N5" i="24"/>
  <c r="J74" i="31"/>
  <c r="P74" i="31"/>
  <c r="J73" i="31"/>
  <c r="P73" i="31" s="1"/>
  <c r="J72" i="31"/>
  <c r="P72" i="31"/>
  <c r="J71" i="31"/>
  <c r="P71" i="31" s="1"/>
  <c r="G70" i="31"/>
  <c r="J70" i="31"/>
  <c r="P70" i="31" s="1"/>
  <c r="L128" i="36"/>
  <c r="P128" i="36"/>
  <c r="P129" i="36"/>
  <c r="P130" i="36"/>
  <c r="P131" i="36"/>
  <c r="P132" i="36"/>
  <c r="P133" i="36"/>
  <c r="P134" i="36"/>
  <c r="P136" i="36"/>
  <c r="L13" i="29"/>
  <c r="P16" i="29"/>
  <c r="P20" i="29"/>
  <c r="P22" i="29"/>
  <c r="P25" i="29"/>
  <c r="P29" i="29"/>
  <c r="P33" i="29"/>
  <c r="P4" i="23"/>
  <c r="P9" i="23"/>
  <c r="P5" i="23"/>
  <c r="G12" i="24" l="1"/>
  <c r="J12" i="24" s="1"/>
  <c r="P12" i="24" s="1"/>
  <c r="G52" i="24"/>
  <c r="J52" i="24" s="1"/>
  <c r="P52" i="24" s="1"/>
  <c r="P75" i="24"/>
  <c r="G28" i="24"/>
  <c r="J28" i="24" s="1"/>
  <c r="P28" i="24" s="1"/>
  <c r="G32" i="24"/>
  <c r="J32" i="24" s="1"/>
  <c r="P32" i="24" s="1"/>
  <c r="P29" i="24"/>
  <c r="O12" i="24"/>
  <c r="G73" i="24"/>
  <c r="J73" i="24" s="1"/>
  <c r="P73" i="24" s="1"/>
  <c r="G77" i="24"/>
  <c r="G40" i="24"/>
  <c r="J40" i="24" s="1"/>
  <c r="P40" i="24" s="1"/>
  <c r="G31" i="24"/>
  <c r="J31" i="24" s="1"/>
  <c r="P31" i="24" s="1"/>
  <c r="G8" i="24"/>
  <c r="J8" i="24" s="1"/>
  <c r="P8" i="24" s="1"/>
  <c r="G49" i="24"/>
  <c r="J49" i="24" s="1"/>
  <c r="P49" i="24" s="1"/>
  <c r="O40" i="24"/>
  <c r="P4" i="24"/>
  <c r="G30" i="24"/>
  <c r="J30" i="24" s="1"/>
  <c r="P30" i="24" s="1"/>
  <c r="O8" i="24"/>
  <c r="G76" i="24"/>
  <c r="J76" i="24" s="1"/>
  <c r="P76" i="24" s="1"/>
  <c r="G66" i="24"/>
  <c r="J66" i="24" s="1"/>
  <c r="P66" i="24" s="1"/>
  <c r="O52" i="24"/>
  <c r="O19" i="7"/>
  <c r="G19" i="7"/>
  <c r="J19" i="7" s="1"/>
  <c r="P19" i="7" s="1"/>
  <c r="O112" i="29"/>
  <c r="G112" i="29"/>
  <c r="J112" i="29" s="1"/>
  <c r="P112" i="29" s="1"/>
  <c r="O118" i="29"/>
  <c r="G118" i="29"/>
  <c r="J118" i="29" s="1"/>
  <c r="P118" i="29" s="1"/>
  <c r="O84" i="8"/>
  <c r="G84" i="8"/>
  <c r="J84" i="8" s="1"/>
  <c r="P84" i="8" s="1"/>
  <c r="G16" i="7"/>
  <c r="J16" i="7" s="1"/>
  <c r="P16" i="7" s="1"/>
  <c r="O16" i="7"/>
  <c r="O84" i="20"/>
  <c r="G84" i="20"/>
  <c r="J84" i="20" s="1"/>
  <c r="P84" i="20" s="1"/>
  <c r="G88" i="20"/>
  <c r="J88" i="20" s="1"/>
  <c r="P88" i="20" s="1"/>
  <c r="O88" i="20"/>
  <c r="G44" i="1"/>
  <c r="J44" i="1" s="1"/>
  <c r="P44" i="1" s="1"/>
  <c r="O44" i="1"/>
  <c r="O48" i="1"/>
  <c r="G48" i="1"/>
  <c r="J48" i="1" s="1"/>
  <c r="P48" i="1" s="1"/>
  <c r="O113" i="29"/>
  <c r="G113" i="29"/>
  <c r="J113" i="29" s="1"/>
  <c r="P113" i="29" s="1"/>
  <c r="O119" i="29"/>
  <c r="G119" i="29"/>
  <c r="J119" i="29" s="1"/>
  <c r="P119" i="29" s="1"/>
  <c r="O121" i="29"/>
  <c r="G121" i="29"/>
  <c r="J121" i="29" s="1"/>
  <c r="P121" i="29" s="1"/>
  <c r="G64" i="23"/>
  <c r="J64" i="23" s="1"/>
  <c r="P64" i="23" s="1"/>
  <c r="O64" i="23"/>
  <c r="G12" i="30"/>
  <c r="J12" i="30" s="1"/>
  <c r="P12" i="30" s="1"/>
  <c r="O12" i="30"/>
  <c r="G23" i="30"/>
  <c r="J23" i="30" s="1"/>
  <c r="P23" i="30" s="1"/>
  <c r="O23" i="30"/>
  <c r="O104" i="36"/>
  <c r="G104" i="36"/>
  <c r="J104" i="36" s="1"/>
  <c r="P104" i="36" s="1"/>
  <c r="O121" i="36"/>
  <c r="G121" i="36"/>
  <c r="J121" i="36" s="1"/>
  <c r="P121" i="36" s="1"/>
  <c r="O117" i="36"/>
  <c r="G117" i="36"/>
  <c r="J117" i="36" s="1"/>
  <c r="P117" i="36" s="1"/>
  <c r="O113" i="36"/>
  <c r="G113" i="36"/>
  <c r="J113" i="36" s="1"/>
  <c r="P113" i="36" s="1"/>
  <c r="O109" i="36"/>
  <c r="G109" i="36"/>
  <c r="J109" i="36" s="1"/>
  <c r="P109" i="36" s="1"/>
  <c r="O105" i="36"/>
  <c r="G105" i="36"/>
  <c r="J105" i="36" s="1"/>
  <c r="P105" i="36" s="1"/>
  <c r="G39" i="30"/>
  <c r="J39" i="30" s="1"/>
  <c r="P39" i="30" s="1"/>
  <c r="O39" i="30"/>
  <c r="G47" i="30"/>
  <c r="J47" i="30" s="1"/>
  <c r="P47" i="30" s="1"/>
  <c r="O47" i="30"/>
  <c r="G6" i="28"/>
  <c r="J6" i="28" s="1"/>
  <c r="P6" i="28" s="1"/>
  <c r="O6" i="28"/>
  <c r="G55" i="32"/>
  <c r="J55" i="32" s="1"/>
  <c r="P55" i="32" s="1"/>
  <c r="O55" i="32"/>
  <c r="P63" i="23"/>
  <c r="G20" i="35"/>
  <c r="J20" i="35" s="1"/>
  <c r="P20" i="35" s="1"/>
  <c r="O20" i="35"/>
  <c r="G29" i="35"/>
  <c r="J29" i="35" s="1"/>
  <c r="P29" i="35" s="1"/>
  <c r="O29" i="35"/>
  <c r="J92" i="35"/>
  <c r="P92" i="35" s="1"/>
  <c r="G135" i="36"/>
  <c r="J135" i="36" s="1"/>
  <c r="P135" i="36" s="1"/>
  <c r="O135" i="36"/>
  <c r="G7" i="29"/>
  <c r="J7" i="29" s="1"/>
  <c r="P7" i="29" s="1"/>
  <c r="O7" i="29"/>
  <c r="G14" i="29"/>
  <c r="J14" i="29" s="1"/>
  <c r="P14" i="29" s="1"/>
  <c r="O14" i="29"/>
  <c r="G18" i="29"/>
  <c r="J18" i="29" s="1"/>
  <c r="P18" i="29" s="1"/>
  <c r="O18" i="29"/>
  <c r="G23" i="29"/>
  <c r="J23" i="29" s="1"/>
  <c r="P23" i="29" s="1"/>
  <c r="O23" i="29"/>
  <c r="G27" i="29"/>
  <c r="J27" i="29" s="1"/>
  <c r="P27" i="29" s="1"/>
  <c r="O27" i="29"/>
  <c r="G31" i="29"/>
  <c r="J31" i="29" s="1"/>
  <c r="P31" i="29" s="1"/>
  <c r="O31" i="29"/>
  <c r="G42" i="29"/>
  <c r="J42" i="29" s="1"/>
  <c r="P42" i="29" s="1"/>
  <c r="O42" i="29"/>
  <c r="O83" i="20"/>
  <c r="G83" i="20"/>
  <c r="J83" i="20" s="1"/>
  <c r="P83" i="20" s="1"/>
  <c r="G47" i="1"/>
  <c r="J47" i="1" s="1"/>
  <c r="P47" i="1" s="1"/>
  <c r="O47" i="1"/>
  <c r="O108" i="29"/>
  <c r="G108" i="29"/>
  <c r="J108" i="29" s="1"/>
  <c r="P108" i="29" s="1"/>
  <c r="O120" i="29"/>
  <c r="G120" i="29"/>
  <c r="J120" i="29" s="1"/>
  <c r="P120" i="29" s="1"/>
  <c r="O85" i="8"/>
  <c r="G85" i="8"/>
  <c r="J85" i="8" s="1"/>
  <c r="P85" i="8" s="1"/>
  <c r="G17" i="7"/>
  <c r="J17" i="7" s="1"/>
  <c r="P17" i="7" s="1"/>
  <c r="O17" i="7"/>
  <c r="O81" i="20"/>
  <c r="G81" i="20"/>
  <c r="J81" i="20" s="1"/>
  <c r="P81" i="20" s="1"/>
  <c r="O85" i="20"/>
  <c r="G85" i="20"/>
  <c r="J85" i="20" s="1"/>
  <c r="P85" i="20" s="1"/>
  <c r="O89" i="20"/>
  <c r="G89" i="20"/>
  <c r="J89" i="20" s="1"/>
  <c r="P89" i="20" s="1"/>
  <c r="O18" i="18"/>
  <c r="O45" i="1"/>
  <c r="G45" i="1"/>
  <c r="J45" i="1" s="1"/>
  <c r="P45" i="1" s="1"/>
  <c r="O49" i="1"/>
  <c r="G49" i="1"/>
  <c r="J49" i="1" s="1"/>
  <c r="P49" i="1" s="1"/>
  <c r="O122" i="29"/>
  <c r="G122" i="29"/>
  <c r="J122" i="29" s="1"/>
  <c r="P122" i="29" s="1"/>
  <c r="O114" i="29"/>
  <c r="G114" i="29"/>
  <c r="J114" i="29" s="1"/>
  <c r="P114" i="29" s="1"/>
  <c r="O116" i="29"/>
  <c r="G116" i="29"/>
  <c r="J116" i="29" s="1"/>
  <c r="P116" i="29" s="1"/>
  <c r="O15" i="18"/>
  <c r="G4" i="35"/>
  <c r="J4" i="35" s="1"/>
  <c r="P4" i="35" s="1"/>
  <c r="O28" i="24"/>
  <c r="P16" i="35"/>
  <c r="O41" i="24"/>
  <c r="G41" i="24"/>
  <c r="J41" i="24" s="1"/>
  <c r="P41" i="24" s="1"/>
  <c r="O45" i="24"/>
  <c r="G45" i="24"/>
  <c r="J45" i="24" s="1"/>
  <c r="P45" i="24" s="1"/>
  <c r="O50" i="24"/>
  <c r="G50" i="24"/>
  <c r="J50" i="24" s="1"/>
  <c r="P50" i="24" s="1"/>
  <c r="O54" i="24"/>
  <c r="G54" i="24"/>
  <c r="J54" i="24" s="1"/>
  <c r="P54" i="24" s="1"/>
  <c r="O59" i="24"/>
  <c r="G59" i="24"/>
  <c r="J59" i="24" s="1"/>
  <c r="P59" i="24" s="1"/>
  <c r="O63" i="24"/>
  <c r="G63" i="24"/>
  <c r="J63" i="24" s="1"/>
  <c r="P63" i="24" s="1"/>
  <c r="O67" i="24"/>
  <c r="G67" i="24"/>
  <c r="J67" i="24" s="1"/>
  <c r="P67" i="24" s="1"/>
  <c r="G48" i="24"/>
  <c r="J48" i="24" s="1"/>
  <c r="P48" i="24" s="1"/>
  <c r="O48" i="24"/>
  <c r="G22" i="30"/>
  <c r="J22" i="30" s="1"/>
  <c r="P22" i="30" s="1"/>
  <c r="O22" i="30"/>
  <c r="P106" i="36"/>
  <c r="P116" i="36"/>
  <c r="P108" i="36"/>
  <c r="G9" i="28"/>
  <c r="J9" i="28" s="1"/>
  <c r="P9" i="28" s="1"/>
  <c r="O9" i="28"/>
  <c r="G68" i="20"/>
  <c r="J68" i="20" s="1"/>
  <c r="P68" i="20" s="1"/>
  <c r="O68" i="20"/>
  <c r="G94" i="31"/>
  <c r="J94" i="31" s="1"/>
  <c r="P94" i="31" s="1"/>
  <c r="O94" i="31"/>
  <c r="G77" i="27"/>
  <c r="J77" i="27" s="1"/>
  <c r="P77" i="27" s="1"/>
  <c r="O77" i="27"/>
  <c r="G44" i="27"/>
  <c r="J44" i="27" s="1"/>
  <c r="P44" i="27" s="1"/>
  <c r="O44" i="27"/>
  <c r="G112" i="26"/>
  <c r="J112" i="26" s="1"/>
  <c r="P112" i="26" s="1"/>
  <c r="O112" i="26"/>
  <c r="O18" i="7"/>
  <c r="G18" i="7"/>
  <c r="J18" i="7" s="1"/>
  <c r="O82" i="20"/>
  <c r="G82" i="20"/>
  <c r="J82" i="20" s="1"/>
  <c r="P82" i="20" s="1"/>
  <c r="O86" i="20"/>
  <c r="G86" i="20"/>
  <c r="J86" i="20" s="1"/>
  <c r="P86" i="20" s="1"/>
  <c r="O6" i="21"/>
  <c r="G6" i="21"/>
  <c r="J6" i="21" s="1"/>
  <c r="P6" i="21" s="1"/>
  <c r="O46" i="1"/>
  <c r="G46" i="1"/>
  <c r="J46" i="1" s="1"/>
  <c r="P46" i="1" s="1"/>
  <c r="O110" i="29"/>
  <c r="G110" i="29"/>
  <c r="J110" i="29" s="1"/>
  <c r="P110" i="29" s="1"/>
  <c r="O123" i="29"/>
  <c r="G123" i="29"/>
  <c r="J123" i="29" s="1"/>
  <c r="P123" i="29" s="1"/>
  <c r="O115" i="29"/>
  <c r="G115" i="29"/>
  <c r="J115" i="29" s="1"/>
  <c r="P115" i="29" s="1"/>
  <c r="O117" i="29"/>
  <c r="G117" i="29"/>
  <c r="J117" i="29" s="1"/>
  <c r="P117" i="29" s="1"/>
  <c r="G9" i="4"/>
  <c r="J9" i="4" s="1"/>
  <c r="P9" i="4" s="1"/>
  <c r="O9" i="4"/>
  <c r="G35" i="24"/>
  <c r="J35" i="24" s="1"/>
  <c r="P35" i="24" s="1"/>
  <c r="O35" i="24"/>
  <c r="G26" i="24"/>
  <c r="J26" i="24" s="1"/>
  <c r="P26" i="24" s="1"/>
  <c r="O26" i="24"/>
  <c r="G33" i="24"/>
  <c r="J33" i="24" s="1"/>
  <c r="P33" i="24" s="1"/>
  <c r="O33" i="24"/>
  <c r="G66" i="23"/>
  <c r="J66" i="23" s="1"/>
  <c r="P66" i="23" s="1"/>
  <c r="O66" i="23"/>
  <c r="O20" i="36"/>
  <c r="G20" i="36"/>
  <c r="J20" i="36" s="1"/>
  <c r="P20" i="36" s="1"/>
  <c r="G24" i="36"/>
  <c r="J24" i="36" s="1"/>
  <c r="P24" i="36" s="1"/>
  <c r="O24" i="36"/>
  <c r="O28" i="36"/>
  <c r="G28" i="36"/>
  <c r="J28" i="36" s="1"/>
  <c r="P28" i="36" s="1"/>
  <c r="G32" i="36"/>
  <c r="J32" i="36" s="1"/>
  <c r="P32" i="36" s="1"/>
  <c r="O32" i="36"/>
  <c r="O36" i="36"/>
  <c r="G36" i="36"/>
  <c r="J36" i="36" s="1"/>
  <c r="P36" i="36" s="1"/>
  <c r="G40" i="36"/>
  <c r="J40" i="36" s="1"/>
  <c r="P40" i="36" s="1"/>
  <c r="O40" i="36"/>
  <c r="O44" i="36"/>
  <c r="G44" i="36"/>
  <c r="J44" i="36" s="1"/>
  <c r="P44" i="36" s="1"/>
  <c r="G48" i="36"/>
  <c r="J48" i="36" s="1"/>
  <c r="P48" i="36" s="1"/>
  <c r="O48" i="36"/>
  <c r="O52" i="36"/>
  <c r="G52" i="36"/>
  <c r="J52" i="36" s="1"/>
  <c r="P52" i="36" s="1"/>
  <c r="G56" i="36"/>
  <c r="J56" i="36" s="1"/>
  <c r="P56" i="36" s="1"/>
  <c r="O56" i="36"/>
  <c r="O60" i="36"/>
  <c r="G60" i="36"/>
  <c r="J60" i="36" s="1"/>
  <c r="P60" i="36" s="1"/>
  <c r="G64" i="36"/>
  <c r="J64" i="36" s="1"/>
  <c r="P64" i="36" s="1"/>
  <c r="O64" i="36"/>
  <c r="O68" i="36"/>
  <c r="G68" i="36"/>
  <c r="J68" i="36" s="1"/>
  <c r="P68" i="36" s="1"/>
  <c r="G72" i="36"/>
  <c r="J72" i="36" s="1"/>
  <c r="P72" i="36" s="1"/>
  <c r="O72" i="36"/>
  <c r="G6" i="24"/>
  <c r="J6" i="24" s="1"/>
  <c r="P6" i="24" s="1"/>
  <c r="O6" i="24"/>
  <c r="G10" i="24"/>
  <c r="J10" i="24" s="1"/>
  <c r="P10" i="24" s="1"/>
  <c r="O10" i="24"/>
  <c r="G25" i="30"/>
  <c r="J25" i="30" s="1"/>
  <c r="P25" i="30" s="1"/>
  <c r="O25" i="30"/>
  <c r="G21" i="30"/>
  <c r="J21" i="30" s="1"/>
  <c r="P21" i="30" s="1"/>
  <c r="O123" i="36"/>
  <c r="G123" i="36"/>
  <c r="J123" i="36" s="1"/>
  <c r="P123" i="36" s="1"/>
  <c r="O119" i="36"/>
  <c r="G119" i="36"/>
  <c r="J119" i="36" s="1"/>
  <c r="P119" i="36" s="1"/>
  <c r="O115" i="36"/>
  <c r="G115" i="36"/>
  <c r="J115" i="36" s="1"/>
  <c r="P115" i="36" s="1"/>
  <c r="O111" i="36"/>
  <c r="G111" i="36"/>
  <c r="J111" i="36" s="1"/>
  <c r="P111" i="36" s="1"/>
  <c r="O107" i="36"/>
  <c r="G107" i="36"/>
  <c r="J107" i="36" s="1"/>
  <c r="P107" i="36" s="1"/>
  <c r="G43" i="30"/>
  <c r="J43" i="30" s="1"/>
  <c r="P43" i="30" s="1"/>
  <c r="O43" i="30"/>
  <c r="G53" i="20"/>
  <c r="J53" i="20" s="1"/>
  <c r="P53" i="20" s="1"/>
  <c r="G13" i="32"/>
  <c r="J13" i="32" s="1"/>
  <c r="P13" i="32" s="1"/>
  <c r="O13" i="32"/>
  <c r="G12" i="32"/>
  <c r="J12" i="32" s="1"/>
  <c r="P12" i="32" s="1"/>
  <c r="G45" i="32"/>
  <c r="J45" i="32" s="1"/>
  <c r="P45" i="32" s="1"/>
  <c r="O45" i="32"/>
  <c r="G90" i="31"/>
  <c r="J90" i="31" s="1"/>
  <c r="P90" i="31" s="1"/>
  <c r="O90" i="31"/>
  <c r="G22" i="26"/>
  <c r="J22" i="26" s="1"/>
  <c r="P22" i="26" s="1"/>
  <c r="O22" i="26"/>
  <c r="G26" i="26"/>
  <c r="J26" i="26" s="1"/>
  <c r="P26" i="26" s="1"/>
  <c r="O26" i="26"/>
  <c r="G30" i="26"/>
  <c r="J30" i="26" s="1"/>
  <c r="P30" i="26" s="1"/>
  <c r="O30" i="26"/>
  <c r="G83" i="26"/>
  <c r="J83" i="26" s="1"/>
  <c r="P83" i="26" s="1"/>
  <c r="O83" i="26"/>
  <c r="O10" i="35"/>
  <c r="G19" i="24"/>
  <c r="O30" i="24"/>
  <c r="P21" i="34"/>
  <c r="G23" i="34"/>
  <c r="J23" i="34" s="1"/>
  <c r="P23" i="34" s="1"/>
  <c r="O23" i="34"/>
  <c r="P11" i="30"/>
  <c r="G7" i="23"/>
  <c r="J7" i="23" s="1"/>
  <c r="P7" i="23" s="1"/>
  <c r="O7" i="23"/>
  <c r="G11" i="23"/>
  <c r="J11" i="23" s="1"/>
  <c r="P11" i="23" s="1"/>
  <c r="O11" i="23"/>
  <c r="J5" i="30"/>
  <c r="P5" i="30" s="1"/>
  <c r="O5" i="30"/>
  <c r="P69" i="31"/>
  <c r="P118" i="36"/>
  <c r="P114" i="36"/>
  <c r="P110" i="36"/>
  <c r="G51" i="30"/>
  <c r="J51" i="30" s="1"/>
  <c r="P51" i="30" s="1"/>
  <c r="O51" i="30"/>
  <c r="G10" i="28"/>
  <c r="J10" i="28" s="1"/>
  <c r="P10" i="28" s="1"/>
  <c r="O10" i="28"/>
  <c r="P50" i="23"/>
  <c r="G21" i="23"/>
  <c r="J21" i="23" s="1"/>
  <c r="P21" i="23" s="1"/>
  <c r="O21" i="23"/>
  <c r="G26" i="23"/>
  <c r="J26" i="23" s="1"/>
  <c r="P26" i="23" s="1"/>
  <c r="O26" i="23"/>
  <c r="G30" i="23"/>
  <c r="J30" i="23" s="1"/>
  <c r="P30" i="23" s="1"/>
  <c r="O30" i="23"/>
  <c r="G48" i="23"/>
  <c r="J48" i="23" s="1"/>
  <c r="P48" i="23" s="1"/>
  <c r="O48" i="23"/>
  <c r="G52" i="23"/>
  <c r="J52" i="23" s="1"/>
  <c r="P52" i="23" s="1"/>
  <c r="O52" i="23"/>
  <c r="O113" i="25"/>
  <c r="P112" i="25"/>
  <c r="G80" i="36"/>
  <c r="J80" i="36" s="1"/>
  <c r="P80" i="36" s="1"/>
  <c r="G59" i="32"/>
  <c r="J59" i="32" s="1"/>
  <c r="P59" i="32" s="1"/>
  <c r="O59" i="32"/>
  <c r="G81" i="31"/>
  <c r="J81" i="31" s="1"/>
  <c r="P81" i="31" s="1"/>
  <c r="O81" i="31"/>
  <c r="O62" i="23"/>
  <c r="G9" i="16"/>
  <c r="J9" i="16" s="1"/>
  <c r="P9" i="16" s="1"/>
  <c r="O9" i="16"/>
  <c r="O17" i="36"/>
  <c r="G17" i="36"/>
  <c r="J17" i="36" s="1"/>
  <c r="P17" i="36" s="1"/>
  <c r="O21" i="36"/>
  <c r="G21" i="36"/>
  <c r="J21" i="36" s="1"/>
  <c r="P21" i="36" s="1"/>
  <c r="O25" i="36"/>
  <c r="G25" i="36"/>
  <c r="J25" i="36" s="1"/>
  <c r="P25" i="36" s="1"/>
  <c r="O29" i="36"/>
  <c r="G29" i="36"/>
  <c r="J29" i="36" s="1"/>
  <c r="P29" i="36" s="1"/>
  <c r="O33" i="36"/>
  <c r="G33" i="36"/>
  <c r="J33" i="36" s="1"/>
  <c r="P33" i="36" s="1"/>
  <c r="O37" i="36"/>
  <c r="G37" i="36"/>
  <c r="J37" i="36" s="1"/>
  <c r="P37" i="36" s="1"/>
  <c r="O41" i="36"/>
  <c r="G41" i="36"/>
  <c r="J41" i="36" s="1"/>
  <c r="P41" i="36" s="1"/>
  <c r="O45" i="36"/>
  <c r="G45" i="36"/>
  <c r="J45" i="36" s="1"/>
  <c r="P45" i="36" s="1"/>
  <c r="O49" i="36"/>
  <c r="G49" i="36"/>
  <c r="J49" i="36" s="1"/>
  <c r="P49" i="36" s="1"/>
  <c r="O53" i="36"/>
  <c r="G53" i="36"/>
  <c r="J53" i="36" s="1"/>
  <c r="P53" i="36" s="1"/>
  <c r="O57" i="36"/>
  <c r="G57" i="36"/>
  <c r="J57" i="36" s="1"/>
  <c r="P57" i="36" s="1"/>
  <c r="O61" i="36"/>
  <c r="G61" i="36"/>
  <c r="J61" i="36" s="1"/>
  <c r="P61" i="36" s="1"/>
  <c r="O65" i="36"/>
  <c r="G65" i="36"/>
  <c r="J65" i="36" s="1"/>
  <c r="P65" i="36" s="1"/>
  <c r="O69" i="36"/>
  <c r="G69" i="36"/>
  <c r="J69" i="36" s="1"/>
  <c r="P69" i="36" s="1"/>
  <c r="O73" i="36"/>
  <c r="G73" i="36"/>
  <c r="J73" i="36" s="1"/>
  <c r="P73" i="36" s="1"/>
  <c r="O26" i="34"/>
  <c r="G7" i="24"/>
  <c r="J7" i="24" s="1"/>
  <c r="P7" i="24" s="1"/>
  <c r="G11" i="24"/>
  <c r="J11" i="24" s="1"/>
  <c r="P11" i="24" s="1"/>
  <c r="G8" i="23"/>
  <c r="J8" i="23" s="1"/>
  <c r="P8" i="23" s="1"/>
  <c r="G12" i="23"/>
  <c r="J12" i="23" s="1"/>
  <c r="P12" i="23" s="1"/>
  <c r="J7" i="30"/>
  <c r="P7" i="30" s="1"/>
  <c r="O42" i="24"/>
  <c r="G42" i="24"/>
  <c r="J42" i="24" s="1"/>
  <c r="P42" i="24" s="1"/>
  <c r="O46" i="24"/>
  <c r="G46" i="24"/>
  <c r="J46" i="24" s="1"/>
  <c r="P46" i="24" s="1"/>
  <c r="O51" i="24"/>
  <c r="G51" i="24"/>
  <c r="J51" i="24" s="1"/>
  <c r="P51" i="24" s="1"/>
  <c r="O55" i="24"/>
  <c r="G55" i="24"/>
  <c r="J55" i="24" s="1"/>
  <c r="P55" i="24" s="1"/>
  <c r="G64" i="24"/>
  <c r="J64" i="24" s="1"/>
  <c r="P64" i="24" s="1"/>
  <c r="G68" i="24"/>
  <c r="J68" i="24" s="1"/>
  <c r="P68" i="24" s="1"/>
  <c r="O120" i="36"/>
  <c r="O118" i="36"/>
  <c r="O116" i="36"/>
  <c r="O114" i="36"/>
  <c r="O112" i="36"/>
  <c r="O110" i="36"/>
  <c r="O108" i="36"/>
  <c r="G31" i="23"/>
  <c r="J31" i="23" s="1"/>
  <c r="P31" i="23" s="1"/>
  <c r="G116" i="25"/>
  <c r="J116" i="25" s="1"/>
  <c r="P116" i="25" s="1"/>
  <c r="G52" i="20"/>
  <c r="J52" i="20" s="1"/>
  <c r="P52" i="20" s="1"/>
  <c r="J67" i="20"/>
  <c r="P67" i="20" s="1"/>
  <c r="G94" i="20"/>
  <c r="J94" i="20" s="1"/>
  <c r="P94" i="20" s="1"/>
  <c r="G99" i="20"/>
  <c r="J99" i="20" s="1"/>
  <c r="P99" i="20" s="1"/>
  <c r="G101" i="20"/>
  <c r="J101" i="20" s="1"/>
  <c r="P101" i="20" s="1"/>
  <c r="P60" i="35"/>
  <c r="G51" i="32"/>
  <c r="J51" i="32" s="1"/>
  <c r="P51" i="32" s="1"/>
  <c r="O51" i="32"/>
  <c r="J85" i="31"/>
  <c r="P85" i="31" s="1"/>
  <c r="P86" i="31"/>
  <c r="G58" i="31"/>
  <c r="J58" i="31" s="1"/>
  <c r="P58" i="31" s="1"/>
  <c r="O58" i="31"/>
  <c r="O21" i="30"/>
  <c r="G103" i="27"/>
  <c r="J103" i="27" s="1"/>
  <c r="P103" i="27" s="1"/>
  <c r="O89" i="27"/>
  <c r="G102" i="27"/>
  <c r="J102" i="27" s="1"/>
  <c r="P102" i="27" s="1"/>
  <c r="G78" i="27"/>
  <c r="J78" i="27" s="1"/>
  <c r="P78" i="27" s="1"/>
  <c r="G76" i="27"/>
  <c r="J76" i="27" s="1"/>
  <c r="P76" i="27" s="1"/>
  <c r="G74" i="27"/>
  <c r="J74" i="27" s="1"/>
  <c r="P74" i="27" s="1"/>
  <c r="P18" i="27"/>
  <c r="J24" i="27"/>
  <c r="P24" i="27" s="1"/>
  <c r="P25" i="27"/>
  <c r="P29" i="27"/>
  <c r="J43" i="27"/>
  <c r="P43" i="27" s="1"/>
  <c r="G19" i="26"/>
  <c r="J19" i="26" s="1"/>
  <c r="P19" i="26" s="1"/>
  <c r="G23" i="26"/>
  <c r="J23" i="26" s="1"/>
  <c r="P23" i="26" s="1"/>
  <c r="G27" i="26"/>
  <c r="J27" i="26" s="1"/>
  <c r="P27" i="26" s="1"/>
  <c r="G32" i="26"/>
  <c r="J32" i="26" s="1"/>
  <c r="P32" i="26" s="1"/>
  <c r="P76" i="26"/>
  <c r="G86" i="26"/>
  <c r="J86" i="26" s="1"/>
  <c r="P86" i="26" s="1"/>
  <c r="O86" i="26"/>
  <c r="G90" i="26"/>
  <c r="J90" i="26" s="1"/>
  <c r="P90" i="26" s="1"/>
  <c r="O90" i="26"/>
  <c r="J104" i="26"/>
  <c r="P104" i="26" s="1"/>
  <c r="J119" i="26"/>
  <c r="P119" i="26" s="1"/>
  <c r="G53" i="24"/>
  <c r="J53" i="24" s="1"/>
  <c r="P53" i="24" s="1"/>
  <c r="G97" i="8"/>
  <c r="J97" i="8" s="1"/>
  <c r="P97" i="8" s="1"/>
  <c r="O97" i="8"/>
  <c r="O19" i="16"/>
  <c r="G19" i="16"/>
  <c r="J19" i="16" s="1"/>
  <c r="P19" i="16" s="1"/>
  <c r="O18" i="36"/>
  <c r="G18" i="36"/>
  <c r="J18" i="36" s="1"/>
  <c r="P18" i="36" s="1"/>
  <c r="O22" i="36"/>
  <c r="G22" i="36"/>
  <c r="J22" i="36" s="1"/>
  <c r="P22" i="36" s="1"/>
  <c r="O26" i="36"/>
  <c r="G26" i="36"/>
  <c r="J26" i="36" s="1"/>
  <c r="P26" i="36" s="1"/>
  <c r="O30" i="36"/>
  <c r="G30" i="36"/>
  <c r="J30" i="36" s="1"/>
  <c r="P30" i="36" s="1"/>
  <c r="O34" i="36"/>
  <c r="G34" i="36"/>
  <c r="J34" i="36" s="1"/>
  <c r="P34" i="36" s="1"/>
  <c r="O38" i="36"/>
  <c r="G38" i="36"/>
  <c r="J38" i="36" s="1"/>
  <c r="P38" i="36" s="1"/>
  <c r="O42" i="36"/>
  <c r="G42" i="36"/>
  <c r="J42" i="36" s="1"/>
  <c r="P42" i="36" s="1"/>
  <c r="O46" i="36"/>
  <c r="G46" i="36"/>
  <c r="J46" i="36" s="1"/>
  <c r="P46" i="36" s="1"/>
  <c r="O50" i="36"/>
  <c r="G50" i="36"/>
  <c r="J50" i="36" s="1"/>
  <c r="P50" i="36" s="1"/>
  <c r="O54" i="36"/>
  <c r="G54" i="36"/>
  <c r="J54" i="36" s="1"/>
  <c r="P54" i="36" s="1"/>
  <c r="O58" i="36"/>
  <c r="G58" i="36"/>
  <c r="J58" i="36" s="1"/>
  <c r="P58" i="36" s="1"/>
  <c r="O62" i="36"/>
  <c r="G62" i="36"/>
  <c r="J62" i="36" s="1"/>
  <c r="P62" i="36" s="1"/>
  <c r="O66" i="36"/>
  <c r="G66" i="36"/>
  <c r="J66" i="36" s="1"/>
  <c r="P66" i="36" s="1"/>
  <c r="O74" i="36"/>
  <c r="G74" i="36"/>
  <c r="J74" i="36" s="1"/>
  <c r="P74" i="36" s="1"/>
  <c r="G20" i="30"/>
  <c r="J20" i="30" s="1"/>
  <c r="P20" i="30" s="1"/>
  <c r="G24" i="30"/>
  <c r="J24" i="30" s="1"/>
  <c r="P24" i="30" s="1"/>
  <c r="G26" i="30"/>
  <c r="J26" i="30" s="1"/>
  <c r="P26" i="30" s="1"/>
  <c r="O43" i="24"/>
  <c r="G43" i="24"/>
  <c r="J43" i="24" s="1"/>
  <c r="P43" i="24" s="1"/>
  <c r="O47" i="24"/>
  <c r="G47" i="24"/>
  <c r="J47" i="24" s="1"/>
  <c r="P47" i="24" s="1"/>
  <c r="G61" i="24"/>
  <c r="J61" i="24" s="1"/>
  <c r="P61" i="24" s="1"/>
  <c r="O61" i="24"/>
  <c r="G65" i="24"/>
  <c r="J65" i="24" s="1"/>
  <c r="P65" i="24" s="1"/>
  <c r="O65" i="24"/>
  <c r="G69" i="24"/>
  <c r="J69" i="24" s="1"/>
  <c r="P69" i="24" s="1"/>
  <c r="O69" i="24"/>
  <c r="G97" i="36"/>
  <c r="J97" i="36" s="1"/>
  <c r="P97" i="36" s="1"/>
  <c r="G51" i="20"/>
  <c r="J51" i="20" s="1"/>
  <c r="P51" i="20" s="1"/>
  <c r="G56" i="20"/>
  <c r="J56" i="20" s="1"/>
  <c r="P56" i="20" s="1"/>
  <c r="G58" i="20"/>
  <c r="J58" i="20" s="1"/>
  <c r="P58" i="20" s="1"/>
  <c r="G60" i="20"/>
  <c r="J60" i="20" s="1"/>
  <c r="P60" i="20" s="1"/>
  <c r="G62" i="20"/>
  <c r="J62" i="20" s="1"/>
  <c r="P62" i="20" s="1"/>
  <c r="G110" i="20"/>
  <c r="J110" i="20" s="1"/>
  <c r="P110" i="20" s="1"/>
  <c r="G107" i="20"/>
  <c r="J107" i="20" s="1"/>
  <c r="P107" i="20" s="1"/>
  <c r="P61" i="35"/>
  <c r="G87" i="31"/>
  <c r="J87" i="31" s="1"/>
  <c r="P87" i="31" s="1"/>
  <c r="O87" i="31"/>
  <c r="P75" i="27"/>
  <c r="P79" i="27"/>
  <c r="P15" i="27"/>
  <c r="P19" i="27"/>
  <c r="P26" i="27"/>
  <c r="P30" i="27"/>
  <c r="G77" i="26"/>
  <c r="J77" i="26" s="1"/>
  <c r="P77" i="26" s="1"/>
  <c r="O77" i="26"/>
  <c r="G57" i="24"/>
  <c r="J57" i="24" s="1"/>
  <c r="P57" i="24" s="1"/>
  <c r="J77" i="1"/>
  <c r="P77" i="1" s="1"/>
  <c r="J79" i="1"/>
  <c r="P79" i="1" s="1"/>
  <c r="J112" i="1"/>
  <c r="P112" i="1" s="1"/>
  <c r="O75" i="8"/>
  <c r="G75" i="8"/>
  <c r="J75" i="8" s="1"/>
  <c r="P75" i="8" s="1"/>
  <c r="G20" i="24"/>
  <c r="O27" i="24"/>
  <c r="O60" i="23"/>
  <c r="G16" i="18"/>
  <c r="J16" i="18" s="1"/>
  <c r="P16" i="18" s="1"/>
  <c r="G19" i="36"/>
  <c r="J19" i="36" s="1"/>
  <c r="P19" i="36" s="1"/>
  <c r="O19" i="36"/>
  <c r="G23" i="36"/>
  <c r="J23" i="36" s="1"/>
  <c r="P23" i="36" s="1"/>
  <c r="O23" i="36"/>
  <c r="G27" i="36"/>
  <c r="J27" i="36" s="1"/>
  <c r="P27" i="36" s="1"/>
  <c r="O27" i="36"/>
  <c r="G31" i="36"/>
  <c r="J31" i="36" s="1"/>
  <c r="P31" i="36" s="1"/>
  <c r="O31" i="36"/>
  <c r="G35" i="36"/>
  <c r="J35" i="36" s="1"/>
  <c r="P35" i="36" s="1"/>
  <c r="O35" i="36"/>
  <c r="G39" i="36"/>
  <c r="J39" i="36" s="1"/>
  <c r="P39" i="36" s="1"/>
  <c r="O39" i="36"/>
  <c r="G43" i="36"/>
  <c r="J43" i="36" s="1"/>
  <c r="P43" i="36" s="1"/>
  <c r="O43" i="36"/>
  <c r="G47" i="36"/>
  <c r="J47" i="36" s="1"/>
  <c r="P47" i="36" s="1"/>
  <c r="O47" i="36"/>
  <c r="G51" i="36"/>
  <c r="J51" i="36" s="1"/>
  <c r="P51" i="36" s="1"/>
  <c r="O51" i="36"/>
  <c r="G55" i="36"/>
  <c r="J55" i="36" s="1"/>
  <c r="P55" i="36" s="1"/>
  <c r="O55" i="36"/>
  <c r="G59" i="36"/>
  <c r="J59" i="36" s="1"/>
  <c r="P59" i="36" s="1"/>
  <c r="O59" i="36"/>
  <c r="G63" i="36"/>
  <c r="J63" i="36" s="1"/>
  <c r="P63" i="36" s="1"/>
  <c r="O63" i="36"/>
  <c r="G67" i="36"/>
  <c r="J67" i="36" s="1"/>
  <c r="P67" i="36" s="1"/>
  <c r="O67" i="36"/>
  <c r="G71" i="36"/>
  <c r="J71" i="36" s="1"/>
  <c r="P71" i="36" s="1"/>
  <c r="O71" i="36"/>
  <c r="G25" i="34"/>
  <c r="J25" i="34" s="1"/>
  <c r="P25" i="34" s="1"/>
  <c r="O7" i="24"/>
  <c r="O11" i="24"/>
  <c r="G5" i="24"/>
  <c r="J5" i="24" s="1"/>
  <c r="P5" i="24" s="1"/>
  <c r="G9" i="24"/>
  <c r="J9" i="24" s="1"/>
  <c r="P9" i="24" s="1"/>
  <c r="O8" i="23"/>
  <c r="O12" i="23"/>
  <c r="G6" i="23"/>
  <c r="J6" i="23" s="1"/>
  <c r="P6" i="23" s="1"/>
  <c r="G10" i="23"/>
  <c r="J10" i="23" s="1"/>
  <c r="P10" i="23" s="1"/>
  <c r="G14" i="23"/>
  <c r="J14" i="23" s="1"/>
  <c r="P14" i="23" s="1"/>
  <c r="G44" i="24"/>
  <c r="J44" i="24" s="1"/>
  <c r="P44" i="24" s="1"/>
  <c r="O58" i="24"/>
  <c r="G58" i="24"/>
  <c r="J58" i="24" s="1"/>
  <c r="P58" i="24" s="1"/>
  <c r="G56" i="24"/>
  <c r="J56" i="24" s="1"/>
  <c r="P56" i="24" s="1"/>
  <c r="O33" i="30"/>
  <c r="O37" i="30"/>
  <c r="O41" i="30"/>
  <c r="O45" i="30"/>
  <c r="G35" i="30"/>
  <c r="J35" i="30" s="1"/>
  <c r="P35" i="30" s="1"/>
  <c r="G40" i="30"/>
  <c r="J40" i="30" s="1"/>
  <c r="P40" i="30" s="1"/>
  <c r="G44" i="30"/>
  <c r="J44" i="30" s="1"/>
  <c r="P44" i="30" s="1"/>
  <c r="G48" i="30"/>
  <c r="J48" i="30" s="1"/>
  <c r="P48" i="30" s="1"/>
  <c r="G50" i="30"/>
  <c r="J50" i="30" s="1"/>
  <c r="P50" i="30" s="1"/>
  <c r="G74" i="24"/>
  <c r="J74" i="24" s="1"/>
  <c r="P74" i="24" s="1"/>
  <c r="O22" i="23"/>
  <c r="O46" i="23"/>
  <c r="O50" i="23"/>
  <c r="G25" i="23"/>
  <c r="J25" i="23" s="1"/>
  <c r="P25" i="23" s="1"/>
  <c r="G29" i="23"/>
  <c r="J29" i="23" s="1"/>
  <c r="P29" i="23" s="1"/>
  <c r="G34" i="23"/>
  <c r="J34" i="23" s="1"/>
  <c r="P34" i="23" s="1"/>
  <c r="G38" i="23"/>
  <c r="J38" i="23" s="1"/>
  <c r="P38" i="23" s="1"/>
  <c r="G42" i="23"/>
  <c r="J42" i="23" s="1"/>
  <c r="P42" i="23" s="1"/>
  <c r="G47" i="23"/>
  <c r="J47" i="23" s="1"/>
  <c r="P47" i="23" s="1"/>
  <c r="G51" i="23"/>
  <c r="J51" i="23" s="1"/>
  <c r="P51" i="23" s="1"/>
  <c r="G23" i="23"/>
  <c r="J23" i="23" s="1"/>
  <c r="P23" i="23" s="1"/>
  <c r="P119" i="25"/>
  <c r="J121" i="25"/>
  <c r="P121" i="25" s="1"/>
  <c r="G50" i="20"/>
  <c r="J50" i="20" s="1"/>
  <c r="P50" i="20" s="1"/>
  <c r="G54" i="20"/>
  <c r="J54" i="20" s="1"/>
  <c r="P54" i="20" s="1"/>
  <c r="J75" i="20"/>
  <c r="P75" i="20" s="1"/>
  <c r="G95" i="20"/>
  <c r="J95" i="20" s="1"/>
  <c r="P95" i="20" s="1"/>
  <c r="G98" i="20"/>
  <c r="J98" i="20" s="1"/>
  <c r="P98" i="20" s="1"/>
  <c r="G105" i="20"/>
  <c r="J105" i="20" s="1"/>
  <c r="P105" i="20" s="1"/>
  <c r="J5" i="7"/>
  <c r="P5" i="7" s="1"/>
  <c r="G13" i="29"/>
  <c r="J13" i="29" s="1"/>
  <c r="P13" i="29" s="1"/>
  <c r="O13" i="29"/>
  <c r="J48" i="35"/>
  <c r="P48" i="35" s="1"/>
  <c r="P49" i="35"/>
  <c r="J51" i="35"/>
  <c r="P51" i="35" s="1"/>
  <c r="P52" i="35"/>
  <c r="P57" i="35"/>
  <c r="P68" i="35"/>
  <c r="P48" i="32"/>
  <c r="P49" i="32"/>
  <c r="J53" i="32"/>
  <c r="P53" i="32" s="1"/>
  <c r="P54" i="32"/>
  <c r="P58" i="32"/>
  <c r="P62" i="32"/>
  <c r="P80" i="31"/>
  <c r="P93" i="31"/>
  <c r="P97" i="31"/>
  <c r="O64" i="31"/>
  <c r="P56" i="31"/>
  <c r="O75" i="27"/>
  <c r="G85" i="27"/>
  <c r="J85" i="27" s="1"/>
  <c r="P85" i="27" s="1"/>
  <c r="G86" i="27"/>
  <c r="J86" i="27" s="1"/>
  <c r="P86" i="27" s="1"/>
  <c r="G96" i="27"/>
  <c r="J96" i="27" s="1"/>
  <c r="P96" i="27" s="1"/>
  <c r="G97" i="27"/>
  <c r="J97" i="27" s="1"/>
  <c r="P97" i="27" s="1"/>
  <c r="G101" i="27"/>
  <c r="J101" i="27" s="1"/>
  <c r="P101" i="27" s="1"/>
  <c r="O101" i="27"/>
  <c r="P22" i="27"/>
  <c r="P33" i="27"/>
  <c r="P37" i="27"/>
  <c r="P41" i="27"/>
  <c r="G21" i="26"/>
  <c r="J21" i="26" s="1"/>
  <c r="P21" i="26" s="1"/>
  <c r="G25" i="26"/>
  <c r="J25" i="26" s="1"/>
  <c r="P25" i="26" s="1"/>
  <c r="G29" i="26"/>
  <c r="J29" i="26" s="1"/>
  <c r="P29" i="26" s="1"/>
  <c r="P80" i="26"/>
  <c r="P82" i="26"/>
  <c r="P102" i="26"/>
  <c r="P109" i="26"/>
  <c r="P111" i="26"/>
  <c r="G62" i="24"/>
  <c r="J62" i="24" s="1"/>
  <c r="P62" i="24" s="1"/>
  <c r="O64" i="24"/>
  <c r="G83" i="36"/>
  <c r="J83" i="36" s="1"/>
  <c r="P83" i="36" s="1"/>
  <c r="G85" i="36"/>
  <c r="J85" i="36" s="1"/>
  <c r="P85" i="36" s="1"/>
  <c r="G87" i="36"/>
  <c r="J87" i="36" s="1"/>
  <c r="P87" i="36" s="1"/>
  <c r="G89" i="36"/>
  <c r="J89" i="36" s="1"/>
  <c r="P89" i="36" s="1"/>
  <c r="G91" i="36"/>
  <c r="J91" i="36" s="1"/>
  <c r="P91" i="36" s="1"/>
  <c r="G93" i="36"/>
  <c r="J93" i="36" s="1"/>
  <c r="P93" i="36" s="1"/>
  <c r="G99" i="36"/>
  <c r="J99" i="36" s="1"/>
  <c r="P99" i="36" s="1"/>
  <c r="L18" i="7"/>
  <c r="G5" i="36"/>
  <c r="J5" i="36" s="1"/>
  <c r="P5" i="36" s="1"/>
  <c r="G59" i="35"/>
  <c r="J59" i="35" s="1"/>
  <c r="P59" i="35" s="1"/>
  <c r="G67" i="35"/>
  <c r="J67" i="35" s="1"/>
  <c r="P67" i="35" s="1"/>
  <c r="O91" i="31"/>
  <c r="O95" i="31"/>
  <c r="O92" i="27"/>
  <c r="O96" i="27"/>
  <c r="O93" i="26"/>
  <c r="G94" i="26"/>
  <c r="J94" i="26" s="1"/>
  <c r="P94" i="26" s="1"/>
  <c r="G41" i="26"/>
  <c r="J41" i="26" s="1"/>
  <c r="P41" i="26" s="1"/>
  <c r="G45" i="26"/>
  <c r="J45" i="26" s="1"/>
  <c r="P45" i="26" s="1"/>
  <c r="G49" i="26"/>
  <c r="J49" i="26" s="1"/>
  <c r="P49" i="26" s="1"/>
  <c r="G53" i="26"/>
  <c r="J53" i="26" s="1"/>
  <c r="P53" i="26" s="1"/>
  <c r="P9" i="27"/>
  <c r="J7" i="18"/>
  <c r="P7" i="18" s="1"/>
  <c r="G38" i="6"/>
  <c r="J38" i="6" s="1"/>
  <c r="P38" i="6" s="1"/>
  <c r="G34" i="6"/>
  <c r="J34" i="6" s="1"/>
  <c r="P34" i="6" s="1"/>
  <c r="O12" i="33"/>
  <c r="G12" i="33"/>
  <c r="J12" i="33" s="1"/>
  <c r="P12" i="33" s="1"/>
  <c r="G18" i="33"/>
  <c r="J18" i="33" s="1"/>
  <c r="P18" i="33" s="1"/>
  <c r="O18" i="33"/>
  <c r="O96" i="33"/>
  <c r="G96" i="33"/>
  <c r="J96" i="33" s="1"/>
  <c r="P96" i="33" s="1"/>
  <c r="G92" i="33"/>
  <c r="J92" i="33" s="1"/>
  <c r="P92" i="33" s="1"/>
  <c r="O92" i="33"/>
  <c r="G88" i="33"/>
  <c r="J88" i="33" s="1"/>
  <c r="P88" i="33" s="1"/>
  <c r="O88" i="33"/>
  <c r="G84" i="33"/>
  <c r="J84" i="33" s="1"/>
  <c r="P84" i="33" s="1"/>
  <c r="O84" i="33"/>
  <c r="G80" i="33"/>
  <c r="J80" i="33" s="1"/>
  <c r="P80" i="33" s="1"/>
  <c r="O80" i="33"/>
  <c r="G76" i="33"/>
  <c r="J76" i="33" s="1"/>
  <c r="P76" i="33" s="1"/>
  <c r="O76" i="33"/>
  <c r="G72" i="33"/>
  <c r="J72" i="33" s="1"/>
  <c r="P72" i="33" s="1"/>
  <c r="O72" i="33"/>
  <c r="G68" i="33"/>
  <c r="J68" i="33" s="1"/>
  <c r="P68" i="33" s="1"/>
  <c r="O68" i="33"/>
  <c r="G64" i="33"/>
  <c r="J64" i="33" s="1"/>
  <c r="P64" i="33" s="1"/>
  <c r="O64" i="33"/>
  <c r="G60" i="33"/>
  <c r="J60" i="33" s="1"/>
  <c r="P60" i="33" s="1"/>
  <c r="O60" i="33"/>
  <c r="G56" i="33"/>
  <c r="J56" i="33" s="1"/>
  <c r="P56" i="33" s="1"/>
  <c r="O56" i="33"/>
  <c r="G52" i="33"/>
  <c r="J52" i="33" s="1"/>
  <c r="P52" i="33" s="1"/>
  <c r="O52" i="33"/>
  <c r="G48" i="33"/>
  <c r="J48" i="33" s="1"/>
  <c r="P48" i="33" s="1"/>
  <c r="O48" i="33"/>
  <c r="G44" i="33"/>
  <c r="J44" i="33" s="1"/>
  <c r="P44" i="33" s="1"/>
  <c r="O44" i="33"/>
  <c r="G40" i="33"/>
  <c r="J40" i="33" s="1"/>
  <c r="P40" i="33" s="1"/>
  <c r="O40" i="33"/>
  <c r="G36" i="33"/>
  <c r="J36" i="33" s="1"/>
  <c r="P36" i="33" s="1"/>
  <c r="O36" i="33"/>
  <c r="G32" i="33"/>
  <c r="J32" i="33" s="1"/>
  <c r="P32" i="33" s="1"/>
  <c r="O32" i="33"/>
  <c r="G28" i="33"/>
  <c r="J28" i="33" s="1"/>
  <c r="P28" i="33" s="1"/>
  <c r="O28" i="33"/>
  <c r="G24" i="33"/>
  <c r="J24" i="33" s="1"/>
  <c r="P24" i="33" s="1"/>
  <c r="O24" i="33"/>
  <c r="G20" i="33"/>
  <c r="J20" i="33" s="1"/>
  <c r="P20" i="33" s="1"/>
  <c r="O20" i="33"/>
  <c r="G96" i="36"/>
  <c r="J96" i="36" s="1"/>
  <c r="P96" i="36" s="1"/>
  <c r="G98" i="36"/>
  <c r="J98" i="36" s="1"/>
  <c r="P98" i="36" s="1"/>
  <c r="G81" i="36"/>
  <c r="J81" i="36" s="1"/>
  <c r="P81" i="36" s="1"/>
  <c r="O69" i="20"/>
  <c r="G4" i="36"/>
  <c r="J4" i="36" s="1"/>
  <c r="P4" i="36" s="1"/>
  <c r="O46" i="32"/>
  <c r="O88" i="31"/>
  <c r="O62" i="31"/>
  <c r="O81" i="27"/>
  <c r="O85" i="27"/>
  <c r="O78" i="26"/>
  <c r="P21" i="31"/>
  <c r="P25" i="31"/>
  <c r="G32" i="29"/>
  <c r="J32" i="29" s="1"/>
  <c r="P32" i="29" s="1"/>
  <c r="G30" i="29"/>
  <c r="J30" i="29" s="1"/>
  <c r="P30" i="29" s="1"/>
  <c r="G28" i="29"/>
  <c r="J28" i="29" s="1"/>
  <c r="P28" i="29" s="1"/>
  <c r="G26" i="29"/>
  <c r="J26" i="29" s="1"/>
  <c r="P26" i="29" s="1"/>
  <c r="G24" i="29"/>
  <c r="J24" i="29" s="1"/>
  <c r="P24" i="29" s="1"/>
  <c r="G21" i="29"/>
  <c r="J21" i="29" s="1"/>
  <c r="P21" i="29" s="1"/>
  <c r="G19" i="29"/>
  <c r="J19" i="29" s="1"/>
  <c r="P19" i="29" s="1"/>
  <c r="G17" i="29"/>
  <c r="J17" i="29" s="1"/>
  <c r="P17" i="29" s="1"/>
  <c r="G15" i="29"/>
  <c r="J15" i="29" s="1"/>
  <c r="P15" i="29" s="1"/>
  <c r="G45" i="8"/>
  <c r="J45" i="8" s="1"/>
  <c r="P45" i="8" s="1"/>
  <c r="G43" i="8"/>
  <c r="J43" i="8" s="1"/>
  <c r="P43" i="8" s="1"/>
  <c r="G41" i="8"/>
  <c r="J41" i="8" s="1"/>
  <c r="P41" i="8" s="1"/>
  <c r="G39" i="8"/>
  <c r="J39" i="8" s="1"/>
  <c r="P39" i="8" s="1"/>
  <c r="P14" i="8"/>
  <c r="G12" i="8"/>
  <c r="J12" i="8" s="1"/>
  <c r="P12" i="8" s="1"/>
  <c r="O12" i="8"/>
  <c r="J6" i="18"/>
  <c r="P6" i="18" s="1"/>
  <c r="G91" i="1"/>
  <c r="J91" i="1" s="1"/>
  <c r="P91" i="1" s="1"/>
  <c r="G93" i="1"/>
  <c r="J93" i="1" s="1"/>
  <c r="P93" i="1" s="1"/>
  <c r="G95" i="1"/>
  <c r="J95" i="1" s="1"/>
  <c r="P95" i="1" s="1"/>
  <c r="G97" i="1"/>
  <c r="J97" i="1" s="1"/>
  <c r="P97" i="1" s="1"/>
  <c r="G99" i="1"/>
  <c r="J99" i="1" s="1"/>
  <c r="P99" i="1" s="1"/>
  <c r="G101" i="1"/>
  <c r="J101" i="1" s="1"/>
  <c r="P101" i="1" s="1"/>
  <c r="O34" i="6"/>
  <c r="G61" i="1"/>
  <c r="J61" i="1" s="1"/>
  <c r="P61" i="1" s="1"/>
  <c r="O61" i="1"/>
  <c r="G59" i="1"/>
  <c r="J59" i="1" s="1"/>
  <c r="P59" i="1" s="1"/>
  <c r="O59" i="1"/>
  <c r="G82" i="36"/>
  <c r="J82" i="36" s="1"/>
  <c r="P82" i="36" s="1"/>
  <c r="G84" i="36"/>
  <c r="J84" i="36" s="1"/>
  <c r="P84" i="36" s="1"/>
  <c r="G86" i="36"/>
  <c r="J86" i="36" s="1"/>
  <c r="P86" i="36" s="1"/>
  <c r="G88" i="36"/>
  <c r="J88" i="36" s="1"/>
  <c r="P88" i="36" s="1"/>
  <c r="G90" i="36"/>
  <c r="J90" i="36" s="1"/>
  <c r="P90" i="36" s="1"/>
  <c r="G92" i="36"/>
  <c r="J92" i="36" s="1"/>
  <c r="P92" i="36" s="1"/>
  <c r="G94" i="36"/>
  <c r="J94" i="36" s="1"/>
  <c r="P94" i="36" s="1"/>
  <c r="G54" i="26"/>
  <c r="J54" i="26" s="1"/>
  <c r="P54" i="26" s="1"/>
  <c r="G52" i="26"/>
  <c r="J52" i="26" s="1"/>
  <c r="P52" i="26" s="1"/>
  <c r="G50" i="26"/>
  <c r="J50" i="26" s="1"/>
  <c r="P50" i="26" s="1"/>
  <c r="G48" i="26"/>
  <c r="J48" i="26" s="1"/>
  <c r="P48" i="26" s="1"/>
  <c r="G46" i="26"/>
  <c r="J46" i="26" s="1"/>
  <c r="P46" i="26" s="1"/>
  <c r="G44" i="26"/>
  <c r="J44" i="26" s="1"/>
  <c r="P44" i="26" s="1"/>
  <c r="G42" i="26"/>
  <c r="J42" i="26" s="1"/>
  <c r="P42" i="26" s="1"/>
  <c r="G39" i="26"/>
  <c r="J39" i="26" s="1"/>
  <c r="P39" i="26" s="1"/>
  <c r="P11" i="8"/>
  <c r="G40" i="6"/>
  <c r="J40" i="6" s="1"/>
  <c r="P40" i="6" s="1"/>
  <c r="O40" i="6"/>
  <c r="G36" i="6"/>
  <c r="J36" i="6" s="1"/>
  <c r="P36" i="6" s="1"/>
  <c r="O36" i="6"/>
  <c r="O30" i="6"/>
  <c r="G33" i="6"/>
  <c r="J33" i="6" s="1"/>
  <c r="P33" i="6" s="1"/>
  <c r="G35" i="6"/>
  <c r="J35" i="6" s="1"/>
  <c r="P35" i="6" s="1"/>
  <c r="G37" i="6"/>
  <c r="J37" i="6" s="1"/>
  <c r="P37" i="6" s="1"/>
  <c r="G39" i="6"/>
  <c r="J39" i="6" s="1"/>
  <c r="P39" i="6" s="1"/>
  <c r="G31" i="6"/>
  <c r="J31" i="6" s="1"/>
  <c r="P31" i="6" s="1"/>
  <c r="G55" i="8"/>
  <c r="J55" i="8" s="1"/>
  <c r="P55" i="8" s="1"/>
  <c r="G54" i="8"/>
  <c r="J54" i="8" s="1"/>
  <c r="P54" i="8" s="1"/>
  <c r="G79" i="8"/>
  <c r="J79" i="8" s="1"/>
  <c r="P79" i="8" s="1"/>
  <c r="O79" i="8"/>
  <c r="J136" i="29"/>
  <c r="P136" i="29" s="1"/>
  <c r="O11" i="33"/>
  <c r="G11" i="33"/>
  <c r="J11" i="33" s="1"/>
  <c r="P11" i="33" s="1"/>
  <c r="G7" i="33"/>
  <c r="J7" i="33" s="1"/>
  <c r="P7" i="33" s="1"/>
  <c r="O7" i="33"/>
  <c r="G11" i="26"/>
  <c r="J11" i="26" s="1"/>
  <c r="P11" i="26" s="1"/>
  <c r="O11" i="26"/>
  <c r="O48" i="25"/>
  <c r="G43" i="25"/>
  <c r="J43" i="25" s="1"/>
  <c r="P43" i="25" s="1"/>
  <c r="G45" i="25"/>
  <c r="J45" i="25" s="1"/>
  <c r="P45" i="25" s="1"/>
  <c r="G38" i="25"/>
  <c r="J38" i="25" s="1"/>
  <c r="P38" i="25" s="1"/>
  <c r="G47" i="25"/>
  <c r="J47" i="25" s="1"/>
  <c r="P47" i="25" s="1"/>
  <c r="G50" i="25"/>
  <c r="J50" i="25" s="1"/>
  <c r="P50" i="25" s="1"/>
  <c r="O139" i="31"/>
  <c r="G139" i="31"/>
  <c r="J139" i="31" s="1"/>
  <c r="P139" i="31" s="1"/>
  <c r="O135" i="31"/>
  <c r="G135" i="31"/>
  <c r="J135" i="31" s="1"/>
  <c r="P135" i="31" s="1"/>
  <c r="O131" i="31"/>
  <c r="G131" i="31"/>
  <c r="J131" i="31" s="1"/>
  <c r="P131" i="31" s="1"/>
  <c r="O127" i="31"/>
  <c r="G127" i="31"/>
  <c r="J127" i="31" s="1"/>
  <c r="P127" i="31" s="1"/>
  <c r="O123" i="31"/>
  <c r="G123" i="31"/>
  <c r="J123" i="31" s="1"/>
  <c r="P123" i="31" s="1"/>
  <c r="O119" i="31"/>
  <c r="G119" i="31"/>
  <c r="J119" i="31" s="1"/>
  <c r="P119" i="31" s="1"/>
  <c r="O115" i="31"/>
  <c r="G115" i="31"/>
  <c r="J115" i="31" s="1"/>
  <c r="P115" i="31" s="1"/>
  <c r="O111" i="31"/>
  <c r="G111" i="31"/>
  <c r="J111" i="31" s="1"/>
  <c r="P111" i="31" s="1"/>
  <c r="P19" i="31"/>
  <c r="P23" i="31"/>
  <c r="O11" i="8"/>
  <c r="G81" i="1"/>
  <c r="J81" i="1" s="1"/>
  <c r="P81" i="1" s="1"/>
  <c r="G63" i="6"/>
  <c r="J63" i="6" s="1"/>
  <c r="P63" i="6" s="1"/>
  <c r="G61" i="6"/>
  <c r="J61" i="6" s="1"/>
  <c r="P61" i="6" s="1"/>
  <c r="O32" i="6"/>
  <c r="G56" i="8"/>
  <c r="J56" i="8" s="1"/>
  <c r="P56" i="8" s="1"/>
  <c r="G77" i="8"/>
  <c r="J77" i="8" s="1"/>
  <c r="P77" i="8" s="1"/>
  <c r="G76" i="8"/>
  <c r="J76" i="8" s="1"/>
  <c r="P76" i="8" s="1"/>
  <c r="O76" i="8"/>
  <c r="G134" i="29"/>
  <c r="J134" i="29" s="1"/>
  <c r="P134" i="29" s="1"/>
  <c r="G130" i="29"/>
  <c r="J130" i="29" s="1"/>
  <c r="P130" i="29" s="1"/>
  <c r="G76" i="20"/>
  <c r="J76" i="20" s="1"/>
  <c r="P76" i="20" s="1"/>
  <c r="G98" i="33"/>
  <c r="J98" i="33" s="1"/>
  <c r="P98" i="33" s="1"/>
  <c r="O98" i="33"/>
  <c r="G94" i="33"/>
  <c r="J94" i="33" s="1"/>
  <c r="P94" i="33" s="1"/>
  <c r="O94" i="33"/>
  <c r="G90" i="33"/>
  <c r="J90" i="33" s="1"/>
  <c r="P90" i="33" s="1"/>
  <c r="O90" i="33"/>
  <c r="G86" i="33"/>
  <c r="J86" i="33" s="1"/>
  <c r="P86" i="33" s="1"/>
  <c r="O86" i="33"/>
  <c r="G82" i="33"/>
  <c r="J82" i="33" s="1"/>
  <c r="P82" i="33" s="1"/>
  <c r="O82" i="33"/>
  <c r="G78" i="33"/>
  <c r="J78" i="33" s="1"/>
  <c r="P78" i="33" s="1"/>
  <c r="O78" i="33"/>
  <c r="G74" i="33"/>
  <c r="J74" i="33" s="1"/>
  <c r="P74" i="33" s="1"/>
  <c r="O74" i="33"/>
  <c r="G70" i="33"/>
  <c r="J70" i="33" s="1"/>
  <c r="P70" i="33" s="1"/>
  <c r="O70" i="33"/>
  <c r="G66" i="33"/>
  <c r="J66" i="33" s="1"/>
  <c r="P66" i="33" s="1"/>
  <c r="O66" i="33"/>
  <c r="G62" i="33"/>
  <c r="J62" i="33" s="1"/>
  <c r="P62" i="33" s="1"/>
  <c r="O62" i="33"/>
  <c r="G58" i="33"/>
  <c r="J58" i="33" s="1"/>
  <c r="P58" i="33" s="1"/>
  <c r="O58" i="33"/>
  <c r="G54" i="33"/>
  <c r="J54" i="33" s="1"/>
  <c r="P54" i="33" s="1"/>
  <c r="O54" i="33"/>
  <c r="G50" i="33"/>
  <c r="J50" i="33" s="1"/>
  <c r="P50" i="33" s="1"/>
  <c r="O50" i="33"/>
  <c r="G46" i="33"/>
  <c r="J46" i="33" s="1"/>
  <c r="P46" i="33" s="1"/>
  <c r="O46" i="33"/>
  <c r="G42" i="33"/>
  <c r="J42" i="33" s="1"/>
  <c r="P42" i="33" s="1"/>
  <c r="O42" i="33"/>
  <c r="G38" i="33"/>
  <c r="J38" i="33" s="1"/>
  <c r="P38" i="33" s="1"/>
  <c r="O38" i="33"/>
  <c r="G34" i="33"/>
  <c r="J34" i="33" s="1"/>
  <c r="P34" i="33" s="1"/>
  <c r="O34" i="33"/>
  <c r="G30" i="33"/>
  <c r="J30" i="33" s="1"/>
  <c r="P30" i="33" s="1"/>
  <c r="O30" i="33"/>
  <c r="G26" i="33"/>
  <c r="J26" i="33" s="1"/>
  <c r="P26" i="33" s="1"/>
  <c r="O26" i="33"/>
  <c r="G22" i="33"/>
  <c r="J22" i="33" s="1"/>
  <c r="P22" i="33" s="1"/>
  <c r="O22" i="33"/>
  <c r="G92" i="29"/>
  <c r="J92" i="29" s="1"/>
  <c r="P92" i="29" s="1"/>
  <c r="O92" i="29"/>
  <c r="G79" i="3"/>
  <c r="J79" i="3" s="1"/>
  <c r="G77" i="3"/>
  <c r="J77" i="3" s="1"/>
  <c r="G76" i="3"/>
  <c r="J76" i="3" s="1"/>
  <c r="G58" i="8"/>
  <c r="J58" i="8" s="1"/>
  <c r="P58" i="8" s="1"/>
  <c r="G131" i="29"/>
  <c r="J131" i="29" s="1"/>
  <c r="P131" i="29" s="1"/>
  <c r="O128" i="26"/>
  <c r="G52" i="25"/>
  <c r="J52" i="25" s="1"/>
  <c r="P52" i="25" s="1"/>
  <c r="G41" i="25"/>
  <c r="J41" i="25" s="1"/>
  <c r="P41" i="25" s="1"/>
  <c r="O99" i="33"/>
  <c r="O97" i="33"/>
  <c r="O91" i="33"/>
  <c r="O83" i="33"/>
  <c r="O75" i="33"/>
  <c r="O59" i="33"/>
  <c r="O51" i="33"/>
  <c r="O43" i="33"/>
  <c r="O27" i="33"/>
  <c r="O19" i="33"/>
  <c r="O129" i="26"/>
  <c r="G127" i="26"/>
  <c r="J127" i="26" s="1"/>
  <c r="P127" i="26" s="1"/>
  <c r="G124" i="26"/>
  <c r="J124" i="26" s="1"/>
  <c r="P124" i="26" s="1"/>
  <c r="J6" i="26"/>
  <c r="P6" i="26" s="1"/>
  <c r="G70" i="25"/>
  <c r="J70" i="25" s="1"/>
  <c r="P70" i="25" s="1"/>
  <c r="O70" i="25"/>
  <c r="G66" i="25"/>
  <c r="J66" i="25" s="1"/>
  <c r="P66" i="25" s="1"/>
  <c r="O66" i="25"/>
  <c r="G62" i="25"/>
  <c r="J62" i="25" s="1"/>
  <c r="P62" i="25" s="1"/>
  <c r="O62" i="25"/>
  <c r="O58" i="25"/>
  <c r="G58" i="25"/>
  <c r="J58" i="25" s="1"/>
  <c r="P58" i="25" s="1"/>
  <c r="G51" i="25"/>
  <c r="J51" i="25" s="1"/>
  <c r="P51" i="25" s="1"/>
  <c r="G40" i="25"/>
  <c r="J40" i="25" s="1"/>
  <c r="P40" i="25" s="1"/>
  <c r="G39" i="25"/>
  <c r="J39" i="25" s="1"/>
  <c r="P39" i="25" s="1"/>
  <c r="J55" i="1"/>
  <c r="P55" i="1" s="1"/>
  <c r="P82" i="29"/>
  <c r="J102" i="29"/>
  <c r="P102" i="29" s="1"/>
  <c r="P100" i="29"/>
  <c r="J98" i="29"/>
  <c r="P98" i="29" s="1"/>
  <c r="P85" i="29"/>
  <c r="G120" i="35"/>
  <c r="J120" i="35" s="1"/>
  <c r="P120" i="35" s="1"/>
  <c r="G103" i="35"/>
  <c r="J103" i="35" s="1"/>
  <c r="P103" i="35" s="1"/>
  <c r="O114" i="35"/>
  <c r="O13" i="33"/>
  <c r="G13" i="33"/>
  <c r="J13" i="33" s="1"/>
  <c r="P13" i="33" s="1"/>
  <c r="O9" i="33"/>
  <c r="G9" i="33"/>
  <c r="J9" i="33" s="1"/>
  <c r="P9" i="33" s="1"/>
  <c r="G93" i="33"/>
  <c r="J93" i="33" s="1"/>
  <c r="P93" i="33" s="1"/>
  <c r="G89" i="33"/>
  <c r="J89" i="33" s="1"/>
  <c r="P89" i="33" s="1"/>
  <c r="G87" i="33"/>
  <c r="J87" i="33" s="1"/>
  <c r="P87" i="33" s="1"/>
  <c r="G85" i="33"/>
  <c r="J85" i="33" s="1"/>
  <c r="P85" i="33" s="1"/>
  <c r="G81" i="33"/>
  <c r="J81" i="33" s="1"/>
  <c r="P81" i="33" s="1"/>
  <c r="G79" i="33"/>
  <c r="J79" i="33" s="1"/>
  <c r="P79" i="33" s="1"/>
  <c r="G77" i="33"/>
  <c r="J77" i="33" s="1"/>
  <c r="P77" i="33" s="1"/>
  <c r="G73" i="33"/>
  <c r="J73" i="33" s="1"/>
  <c r="P73" i="33" s="1"/>
  <c r="G71" i="33"/>
  <c r="J71" i="33" s="1"/>
  <c r="P71" i="33" s="1"/>
  <c r="G69" i="33"/>
  <c r="J69" i="33" s="1"/>
  <c r="P69" i="33" s="1"/>
  <c r="G65" i="33"/>
  <c r="J65" i="33" s="1"/>
  <c r="P65" i="33" s="1"/>
  <c r="G63" i="33"/>
  <c r="J63" i="33" s="1"/>
  <c r="P63" i="33" s="1"/>
  <c r="G61" i="33"/>
  <c r="J61" i="33" s="1"/>
  <c r="P61" i="33" s="1"/>
  <c r="G57" i="33"/>
  <c r="J57" i="33" s="1"/>
  <c r="P57" i="33" s="1"/>
  <c r="G55" i="33"/>
  <c r="J55" i="33" s="1"/>
  <c r="P55" i="33" s="1"/>
  <c r="G53" i="33"/>
  <c r="J53" i="33" s="1"/>
  <c r="P53" i="33" s="1"/>
  <c r="G49" i="33"/>
  <c r="J49" i="33" s="1"/>
  <c r="P49" i="33" s="1"/>
  <c r="G47" i="33"/>
  <c r="J47" i="33" s="1"/>
  <c r="P47" i="33" s="1"/>
  <c r="G45" i="33"/>
  <c r="J45" i="33" s="1"/>
  <c r="P45" i="33" s="1"/>
  <c r="G41" i="33"/>
  <c r="J41" i="33" s="1"/>
  <c r="P41" i="33" s="1"/>
  <c r="G39" i="33"/>
  <c r="J39" i="33" s="1"/>
  <c r="P39" i="33" s="1"/>
  <c r="G37" i="33"/>
  <c r="J37" i="33" s="1"/>
  <c r="P37" i="33" s="1"/>
  <c r="G33" i="33"/>
  <c r="J33" i="33" s="1"/>
  <c r="P33" i="33" s="1"/>
  <c r="G31" i="33"/>
  <c r="J31" i="33" s="1"/>
  <c r="P31" i="33" s="1"/>
  <c r="G29" i="33"/>
  <c r="J29" i="33" s="1"/>
  <c r="P29" i="33" s="1"/>
  <c r="G25" i="33"/>
  <c r="J25" i="33" s="1"/>
  <c r="P25" i="33" s="1"/>
  <c r="G23" i="33"/>
  <c r="J23" i="33" s="1"/>
  <c r="P23" i="33" s="1"/>
  <c r="G21" i="33"/>
  <c r="J21" i="33" s="1"/>
  <c r="P21" i="33" s="1"/>
  <c r="P125" i="26"/>
  <c r="G49" i="25"/>
  <c r="J49" i="25" s="1"/>
  <c r="P49" i="25" s="1"/>
  <c r="G46" i="25"/>
  <c r="J46" i="25" s="1"/>
  <c r="P46" i="25" s="1"/>
  <c r="G104" i="29"/>
  <c r="J104" i="29" s="1"/>
  <c r="P104" i="29" s="1"/>
  <c r="O104" i="29"/>
  <c r="G99" i="29"/>
  <c r="J99" i="29" s="1"/>
  <c r="P99" i="29" s="1"/>
  <c r="O99" i="29"/>
  <c r="P97" i="29"/>
  <c r="O110" i="35"/>
  <c r="G6" i="33"/>
  <c r="J6" i="33" s="1"/>
  <c r="P6" i="33" s="1"/>
  <c r="O10" i="33"/>
  <c r="O51" i="31"/>
  <c r="O8" i="33"/>
  <c r="G8" i="33"/>
  <c r="J8" i="33" s="1"/>
  <c r="P8" i="33" s="1"/>
  <c r="P12" i="26"/>
  <c r="P8" i="26"/>
  <c r="G59" i="25"/>
  <c r="J59" i="25" s="1"/>
  <c r="P59" i="25" s="1"/>
  <c r="O59" i="25"/>
  <c r="G44" i="25"/>
  <c r="J44" i="25" s="1"/>
  <c r="P44" i="25" s="1"/>
  <c r="P62" i="1"/>
  <c r="G96" i="29"/>
  <c r="J96" i="29" s="1"/>
  <c r="P96" i="29" s="1"/>
  <c r="O96" i="29"/>
  <c r="P93" i="29"/>
  <c r="G104" i="35"/>
  <c r="J104" i="35" s="1"/>
  <c r="P104" i="35" s="1"/>
  <c r="G111" i="35"/>
  <c r="J111" i="35" s="1"/>
  <c r="P111" i="35" s="1"/>
  <c r="G115" i="35"/>
  <c r="J115" i="35" s="1"/>
  <c r="P115" i="35" s="1"/>
  <c r="G119" i="35"/>
  <c r="J119" i="35" s="1"/>
  <c r="P119" i="35" s="1"/>
  <c r="G102" i="35"/>
  <c r="J102" i="35" s="1"/>
  <c r="P102" i="35" s="1"/>
  <c r="G112" i="35"/>
  <c r="J112" i="35" s="1"/>
  <c r="P112" i="35" s="1"/>
  <c r="O100" i="35"/>
  <c r="O106" i="35"/>
  <c r="G47" i="31"/>
  <c r="J47" i="31" s="1"/>
  <c r="P47" i="31" s="1"/>
  <c r="O47" i="31"/>
  <c r="G43" i="31"/>
  <c r="J43" i="31" s="1"/>
  <c r="P43" i="31" s="1"/>
  <c r="O43" i="31"/>
  <c r="G39" i="31"/>
  <c r="J39" i="31" s="1"/>
  <c r="P39" i="31" s="1"/>
  <c r="O39" i="31"/>
  <c r="G35" i="31"/>
  <c r="J35" i="31" s="1"/>
  <c r="P35" i="31" s="1"/>
  <c r="O35" i="31"/>
  <c r="G31" i="31"/>
  <c r="J31" i="31" s="1"/>
  <c r="P31" i="31" s="1"/>
  <c r="O31" i="31"/>
  <c r="O118" i="31"/>
  <c r="G118" i="31"/>
  <c r="J118" i="31" s="1"/>
  <c r="P118" i="31" s="1"/>
  <c r="G114" i="31"/>
  <c r="J114" i="31" s="1"/>
  <c r="P114" i="31" s="1"/>
  <c r="O114" i="31"/>
  <c r="G110" i="31"/>
  <c r="J110" i="31" s="1"/>
  <c r="P110" i="31" s="1"/>
  <c r="O110" i="31"/>
  <c r="O121" i="35"/>
  <c r="O117" i="35"/>
  <c r="O113" i="35"/>
  <c r="O109" i="35"/>
  <c r="O105" i="35"/>
  <c r="O101" i="35"/>
  <c r="G12" i="25"/>
  <c r="J12" i="25" s="1"/>
  <c r="P12" i="25" s="1"/>
  <c r="O14" i="25"/>
  <c r="G13" i="25"/>
  <c r="J13" i="25" s="1"/>
  <c r="P13" i="25" s="1"/>
  <c r="G11" i="25"/>
  <c r="J11" i="25" s="1"/>
  <c r="P11" i="25" s="1"/>
  <c r="O122" i="33"/>
  <c r="G117" i="31"/>
  <c r="J117" i="31" s="1"/>
  <c r="P117" i="31" s="1"/>
  <c r="G126" i="31"/>
  <c r="J126" i="31" s="1"/>
  <c r="P126" i="31" s="1"/>
  <c r="O44" i="25"/>
  <c r="O109" i="31"/>
  <c r="G109" i="31"/>
  <c r="J109" i="31" s="1"/>
  <c r="P109" i="31" s="1"/>
  <c r="O137" i="31"/>
  <c r="G137" i="31"/>
  <c r="J137" i="31" s="1"/>
  <c r="P137" i="31" s="1"/>
  <c r="O133" i="31"/>
  <c r="G133" i="31"/>
  <c r="J133" i="31" s="1"/>
  <c r="P133" i="31" s="1"/>
  <c r="O129" i="31"/>
  <c r="G129" i="31"/>
  <c r="J129" i="31" s="1"/>
  <c r="P129" i="31" s="1"/>
  <c r="O125" i="31"/>
  <c r="G125" i="31"/>
  <c r="J125" i="31" s="1"/>
  <c r="P125" i="31" s="1"/>
  <c r="O121" i="31"/>
  <c r="G121" i="31"/>
  <c r="J121" i="31" s="1"/>
  <c r="P121" i="31" s="1"/>
  <c r="O113" i="31"/>
  <c r="G113" i="31"/>
  <c r="J113" i="31" s="1"/>
  <c r="P113" i="31" s="1"/>
  <c r="O141" i="31"/>
  <c r="G141" i="31"/>
  <c r="J141" i="31" s="1"/>
  <c r="P141" i="31" s="1"/>
  <c r="G107" i="35"/>
  <c r="J107" i="35" s="1"/>
  <c r="P107" i="35" s="1"/>
  <c r="G16" i="25"/>
  <c r="J16" i="25" s="1"/>
  <c r="P16" i="25" s="1"/>
  <c r="O118" i="33"/>
  <c r="G138" i="31"/>
  <c r="J138" i="31" s="1"/>
  <c r="P138" i="31" s="1"/>
  <c r="G122" i="31"/>
  <c r="J122" i="31" s="1"/>
  <c r="P122" i="31" s="1"/>
  <c r="G60" i="26"/>
  <c r="J60" i="26" s="1"/>
  <c r="P60" i="26" s="1"/>
  <c r="O60" i="26"/>
  <c r="O68" i="26"/>
  <c r="G68" i="26"/>
  <c r="J68" i="26" s="1"/>
  <c r="P68" i="26" s="1"/>
  <c r="G64" i="26"/>
  <c r="J64" i="26" s="1"/>
  <c r="P64" i="26" s="1"/>
  <c r="O64" i="26"/>
  <c r="O125" i="26"/>
  <c r="O39" i="25"/>
  <c r="G136" i="31"/>
  <c r="J136" i="31" s="1"/>
  <c r="P136" i="31" s="1"/>
  <c r="O136" i="31"/>
  <c r="O132" i="31"/>
  <c r="G132" i="31"/>
  <c r="J132" i="31" s="1"/>
  <c r="P132" i="31" s="1"/>
  <c r="O128" i="31"/>
  <c r="G128" i="31"/>
  <c r="J128" i="31" s="1"/>
  <c r="P128" i="31" s="1"/>
  <c r="G120" i="31"/>
  <c r="J120" i="31" s="1"/>
  <c r="P120" i="31" s="1"/>
  <c r="O120" i="31"/>
  <c r="G15" i="25"/>
  <c r="J15" i="25" s="1"/>
  <c r="P15" i="25" s="1"/>
  <c r="O114" i="33"/>
  <c r="G134" i="31"/>
  <c r="J134" i="31" s="1"/>
  <c r="P134" i="31" s="1"/>
  <c r="G112" i="31"/>
  <c r="J112" i="31" s="1"/>
  <c r="P112" i="31" s="1"/>
  <c r="O140" i="31"/>
  <c r="O15" i="25"/>
  <c r="G127" i="33"/>
  <c r="J127" i="33" s="1"/>
  <c r="P127" i="33" s="1"/>
  <c r="G123" i="33"/>
  <c r="J123" i="33" s="1"/>
  <c r="P123" i="33" s="1"/>
  <c r="G119" i="33"/>
  <c r="J119" i="33" s="1"/>
  <c r="P119" i="33" s="1"/>
  <c r="G115" i="33"/>
  <c r="J115" i="33" s="1"/>
  <c r="P115" i="33" s="1"/>
  <c r="G107" i="33"/>
  <c r="J107" i="33" s="1"/>
  <c r="P107" i="33" s="1"/>
  <c r="G5" i="25"/>
  <c r="J5" i="25" s="1"/>
  <c r="P5" i="25" s="1"/>
  <c r="O5" i="25"/>
  <c r="O35" i="35"/>
  <c r="G35" i="35"/>
  <c r="J35" i="35" s="1"/>
  <c r="P35" i="35" s="1"/>
  <c r="J27" i="25"/>
  <c r="P27" i="25" s="1"/>
  <c r="G108" i="33"/>
  <c r="J108" i="33" s="1"/>
  <c r="P108" i="33" s="1"/>
  <c r="G37" i="35"/>
  <c r="J37" i="35" s="1"/>
  <c r="P37" i="35" s="1"/>
  <c r="O37" i="35"/>
  <c r="O20" i="32"/>
  <c r="G20" i="32"/>
  <c r="J20" i="32" s="1"/>
  <c r="P20" i="32" s="1"/>
  <c r="O33" i="32"/>
  <c r="G33" i="32"/>
  <c r="J33" i="32" s="1"/>
  <c r="P33" i="32" s="1"/>
  <c r="O29" i="32"/>
  <c r="G29" i="32"/>
  <c r="J29" i="32" s="1"/>
  <c r="P29" i="32" s="1"/>
  <c r="O25" i="32"/>
  <c r="G25" i="32"/>
  <c r="J25" i="32" s="1"/>
  <c r="P25" i="32" s="1"/>
  <c r="O21" i="32"/>
  <c r="G22" i="32"/>
  <c r="J22" i="32" s="1"/>
  <c r="P22" i="32" s="1"/>
  <c r="G109" i="29"/>
  <c r="J109" i="29" s="1"/>
  <c r="P109" i="29" s="1"/>
  <c r="O68" i="27"/>
  <c r="G68" i="27"/>
  <c r="J68" i="27" s="1"/>
  <c r="P68" i="27" s="1"/>
  <c r="G30" i="25"/>
  <c r="J30" i="25" s="1"/>
  <c r="P30" i="25" s="1"/>
  <c r="O30" i="25"/>
  <c r="G26" i="25"/>
  <c r="J26" i="25" s="1"/>
  <c r="P26" i="25" s="1"/>
  <c r="O26" i="25"/>
  <c r="G22" i="25"/>
  <c r="J22" i="25" s="1"/>
  <c r="P22" i="25" s="1"/>
  <c r="O22" i="25"/>
  <c r="G125" i="33"/>
  <c r="J125" i="33" s="1"/>
  <c r="P125" i="33" s="1"/>
  <c r="G121" i="33"/>
  <c r="J121" i="33" s="1"/>
  <c r="P121" i="33" s="1"/>
  <c r="G117" i="33"/>
  <c r="J117" i="33" s="1"/>
  <c r="P117" i="33" s="1"/>
  <c r="G113" i="33"/>
  <c r="J113" i="33" s="1"/>
  <c r="P113" i="33" s="1"/>
  <c r="G109" i="33"/>
  <c r="J109" i="33" s="1"/>
  <c r="P109" i="33" s="1"/>
  <c r="O39" i="35"/>
  <c r="G39" i="35"/>
  <c r="J39" i="35" s="1"/>
  <c r="P39" i="35" s="1"/>
  <c r="P111" i="29"/>
  <c r="P61" i="26"/>
  <c r="P25" i="25"/>
  <c r="P21" i="25"/>
  <c r="J23" i="25"/>
  <c r="P23" i="25" s="1"/>
  <c r="G48" i="31"/>
  <c r="J48" i="31" s="1"/>
  <c r="P48" i="31" s="1"/>
  <c r="G44" i="31"/>
  <c r="J44" i="31" s="1"/>
  <c r="P44" i="31" s="1"/>
  <c r="G40" i="31"/>
  <c r="J40" i="31" s="1"/>
  <c r="P40" i="31" s="1"/>
  <c r="G36" i="31"/>
  <c r="J36" i="31" s="1"/>
  <c r="P36" i="31" s="1"/>
  <c r="G32" i="31"/>
  <c r="J32" i="31" s="1"/>
  <c r="P32" i="31" s="1"/>
  <c r="G23" i="32"/>
  <c r="J23" i="32" s="1"/>
  <c r="P23" i="32" s="1"/>
  <c r="G36" i="32"/>
  <c r="J36" i="32" s="1"/>
  <c r="P36" i="32" s="1"/>
  <c r="G32" i="32"/>
  <c r="J32" i="32" s="1"/>
  <c r="P32" i="32" s="1"/>
  <c r="G28" i="32"/>
  <c r="J28" i="32" s="1"/>
  <c r="P28" i="32" s="1"/>
  <c r="G24" i="32"/>
  <c r="J24" i="32" s="1"/>
  <c r="P24" i="32" s="1"/>
  <c r="O27" i="32"/>
  <c r="P62" i="26"/>
  <c r="O5" i="1"/>
  <c r="G5" i="1"/>
  <c r="J5" i="1" s="1"/>
  <c r="P5" i="1" s="1"/>
  <c r="P21" i="32"/>
  <c r="O23" i="32"/>
  <c r="P70" i="27"/>
  <c r="O12" i="20"/>
  <c r="G12" i="20"/>
  <c r="J12" i="20" s="1"/>
  <c r="P12" i="20" s="1"/>
  <c r="G69" i="27"/>
  <c r="J69" i="27" s="1"/>
  <c r="P69" i="27" s="1"/>
  <c r="G66" i="26"/>
  <c r="J66" i="26" s="1"/>
  <c r="P66" i="26" s="1"/>
  <c r="G5" i="6"/>
  <c r="J5" i="6" s="1"/>
  <c r="P5" i="6" s="1"/>
  <c r="O71" i="26"/>
  <c r="O67" i="26"/>
  <c r="G70" i="26"/>
  <c r="J70" i="26" s="1"/>
  <c r="P70" i="26" s="1"/>
  <c r="O29" i="25"/>
  <c r="O25" i="25"/>
  <c r="O62" i="26"/>
  <c r="O32" i="25"/>
  <c r="O28" i="25"/>
  <c r="O24" i="25"/>
  <c r="O69" i="3"/>
  <c r="G70" i="3"/>
  <c r="J70" i="3" s="1"/>
  <c r="P70" i="3" s="1"/>
  <c r="G71" i="3"/>
  <c r="J71" i="3" s="1"/>
  <c r="P71" i="3" s="1"/>
  <c r="G19" i="3"/>
  <c r="J19" i="3" s="1"/>
  <c r="P19" i="3" s="1"/>
  <c r="G21" i="3"/>
  <c r="G23" i="3"/>
  <c r="J23" i="3" s="1"/>
  <c r="P23" i="3" s="1"/>
  <c r="P50" i="3"/>
  <c r="P76" i="3"/>
  <c r="O41" i="3"/>
  <c r="O45" i="3"/>
  <c r="O49" i="3"/>
  <c r="O19" i="3"/>
  <c r="O23" i="3"/>
  <c r="G40" i="3"/>
  <c r="J40" i="3" s="1"/>
  <c r="P40" i="3" s="1"/>
  <c r="G52" i="3"/>
  <c r="J52" i="3" s="1"/>
  <c r="P52" i="3" s="1"/>
  <c r="G54" i="3"/>
  <c r="J54" i="3" s="1"/>
  <c r="P54" i="3" s="1"/>
  <c r="G56" i="3"/>
  <c r="J56" i="3" s="1"/>
  <c r="P56" i="3" s="1"/>
  <c r="G58" i="3"/>
  <c r="J58" i="3" s="1"/>
  <c r="P58" i="3" s="1"/>
  <c r="G60" i="3"/>
  <c r="J60" i="3" s="1"/>
  <c r="P60" i="3" s="1"/>
  <c r="G62" i="3"/>
  <c r="J62" i="3" s="1"/>
  <c r="P62" i="3" s="1"/>
  <c r="G64" i="3"/>
  <c r="J64" i="3" s="1"/>
  <c r="P64" i="3" s="1"/>
  <c r="P34" i="3"/>
  <c r="G35" i="3"/>
  <c r="J35" i="3" s="1"/>
  <c r="P35" i="3" s="1"/>
  <c r="P79" i="3"/>
  <c r="P77" i="3"/>
  <c r="G80" i="3"/>
  <c r="J80" i="3" s="1"/>
  <c r="P80" i="3" s="1"/>
  <c r="G78" i="3"/>
  <c r="J78" i="3" s="1"/>
  <c r="P78" i="3" s="1"/>
  <c r="J21" i="3"/>
  <c r="P21" i="3" s="1"/>
  <c r="O10" i="3"/>
  <c r="G10" i="3"/>
  <c r="J10" i="3" s="1"/>
  <c r="P10" i="3" s="1"/>
  <c r="G22" i="3"/>
  <c r="J22" i="3" s="1"/>
  <c r="P22" i="3" s="1"/>
  <c r="G28" i="3"/>
  <c r="J28" i="3" s="1"/>
  <c r="P28" i="3" s="1"/>
  <c r="G46" i="3"/>
  <c r="J46" i="3" s="1"/>
  <c r="P46" i="3" s="1"/>
  <c r="G42" i="3"/>
  <c r="J42" i="3" s="1"/>
  <c r="P42" i="3" s="1"/>
  <c r="G65" i="3"/>
  <c r="J65" i="3" s="1"/>
  <c r="P65" i="3" s="1"/>
  <c r="G8" i="3"/>
  <c r="J8" i="3" s="1"/>
  <c r="P8" i="3" s="1"/>
  <c r="O34" i="3"/>
  <c r="O33" i="3"/>
  <c r="G11" i="3"/>
  <c r="J11" i="3" s="1"/>
  <c r="P11" i="3" s="1"/>
  <c r="O31" i="3"/>
  <c r="G30" i="3"/>
  <c r="J30" i="3" s="1"/>
  <c r="P30" i="3" s="1"/>
  <c r="G32" i="3"/>
  <c r="J32" i="3" s="1"/>
  <c r="P32" i="3" s="1"/>
  <c r="G36" i="3"/>
  <c r="J36" i="3" s="1"/>
  <c r="P36" i="3" s="1"/>
  <c r="G82" i="3"/>
  <c r="J82" i="3" s="1"/>
  <c r="P82" i="3" s="1"/>
  <c r="O82" i="3"/>
  <c r="G18" i="3"/>
  <c r="J18" i="3" s="1"/>
  <c r="P18" i="3" s="1"/>
  <c r="G20" i="3"/>
  <c r="J20" i="3" s="1"/>
  <c r="P20" i="3" s="1"/>
  <c r="G48" i="3"/>
  <c r="J48" i="3" s="1"/>
  <c r="P48" i="3" s="1"/>
  <c r="G44" i="3"/>
  <c r="J44" i="3" s="1"/>
  <c r="P44" i="3" s="1"/>
  <c r="G12" i="3"/>
  <c r="J12" i="3" s="1"/>
  <c r="P12" i="3" s="1"/>
  <c r="P18" i="7" l="1"/>
  <c r="J19" i="24"/>
  <c r="P19" i="24"/>
  <c r="J20" i="24"/>
  <c r="P20" i="24"/>
</calcChain>
</file>

<file path=xl/sharedStrings.xml><?xml version="1.0" encoding="utf-8"?>
<sst xmlns="http://schemas.openxmlformats.org/spreadsheetml/2006/main" count="6875" uniqueCount="954">
  <si>
    <t>55/1445</t>
  </si>
  <si>
    <t>ΑΗ244152</t>
  </si>
  <si>
    <t>55/1372</t>
  </si>
  <si>
    <t>Χ580171</t>
  </si>
  <si>
    <t>55/1233</t>
  </si>
  <si>
    <t>ΑΗ052035</t>
  </si>
  <si>
    <t>45/1612</t>
  </si>
  <si>
    <t>ΑΗ015585</t>
  </si>
  <si>
    <t>66/1821</t>
  </si>
  <si>
    <t>ΑΖ530720</t>
  </si>
  <si>
    <t>66/1003</t>
  </si>
  <si>
    <t>Χ657749</t>
  </si>
  <si>
    <t>37/1619</t>
  </si>
  <si>
    <t xml:space="preserve">ΑΡΧΙΚΟΣ ΠΙΝΑΚΑΣ ΜΟΡΙΟΔΟΤΗΣΗΣ - Η υπ’ αριθμ. πρωτ. 10/02/4244/10931/27.03.2018 προκήρυξη του Γ.Ν.Α. «Ο ΕΥΑΓΓΕΛΙΣΜΟΣ – ΟΦΘΑΛΜΙΑΤΡΕΙΟ ΑΘΗΝΩΝ – ΠΟΛΥΚΛΙΝΙΚΗ» Ν.Π.Δ.Δ. </t>
  </si>
  <si>
    <t>1.25.1 ΕΠΙΜΕΛΗΤΗ Α΄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</si>
  <si>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ΕΠ.Α' ΧΕΙΡΟΥΡΓΙΚΗΣ</t>
  </si>
  <si>
    <t>ΑΕ981758</t>
  </si>
  <si>
    <t>66/424</t>
  </si>
  <si>
    <t>1.26.1 ΕΠΙΜΕΛΗΤΗ Α΄ΠΑΘΟΛΟΓΙΑΣ  με αποδεδειγμένη εμπειρία και γνώση στην επείγουσα ιατρική ή εξειδίκευση στη Μ.Ε.Θ. (για το Τ.Ε.Π.)-                                        1 ΘΕΣΗ</t>
  </si>
  <si>
    <t>ΑΗ042592</t>
  </si>
  <si>
    <t>55/1727</t>
  </si>
  <si>
    <t>ΕΠ. Α' ΠΑΘΟΛΟΓΙΑΣ</t>
  </si>
  <si>
    <t>ΑΒ809625</t>
  </si>
  <si>
    <t>55/1414</t>
  </si>
  <si>
    <t>ΑΖ215424</t>
  </si>
  <si>
    <t>55/1248</t>
  </si>
  <si>
    <t>ΑΕ027573</t>
  </si>
  <si>
    <t>55/1170</t>
  </si>
  <si>
    <t>1.27.1 ΕΠΙΜΕΛΗΤΗ Β ΧΕΙΡΟΥΡΓΙΚΗΣ  με αποδεδειγμένη εμπειρία και γνώση στην επείγουσα ιατρική ή εξειδίκευση στη Μ.Ε.Θ. (για το ΤΕΠ)                                            (4) ΘΕΣΕΙΣ</t>
  </si>
  <si>
    <t>ΕΠ. Α' ΧΕΙΡΟΥΡΓΙΚΗΣ</t>
  </si>
  <si>
    <t>Ρ669099</t>
  </si>
  <si>
    <t>66/1547</t>
  </si>
  <si>
    <t>816513</t>
  </si>
  <si>
    <t>ΑΖ560557</t>
  </si>
  <si>
    <t>66/935</t>
  </si>
  <si>
    <t>1.28.1 ΕΠΙΜΕΛΗΤΗ Β΄ ΠΑΘΟΛΟΓΙΑΣ με αποδεδειγμένη εμπειρία και γνώση στην επείγουσα ιατρική ή εξειδίκευση στη Μ.Ε.Θ. (για το Τ.Ε.Π.) -                                   (5) ΘΕΣΕΙΣ</t>
  </si>
  <si>
    <t>Σ698655</t>
  </si>
  <si>
    <t>1.29.1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</si>
  <si>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 xml:space="preserve">ΕΠ.Β' ΚΑΡΔΙΟΛΟΓΙΑΣ </t>
  </si>
  <si>
    <t>ΑΕ155041</t>
  </si>
  <si>
    <t>45/1019</t>
  </si>
  <si>
    <t>ΑΗ534250</t>
  </si>
  <si>
    <t>45/320</t>
  </si>
  <si>
    <t>Χ124654</t>
  </si>
  <si>
    <t>45/255</t>
  </si>
  <si>
    <t>ΑΕ278001</t>
  </si>
  <si>
    <t>45/98</t>
  </si>
  <si>
    <t>ΑΡΧΙΚΟΣ ΠΙΝΑΚΑΣ ΜΟΡΙΟΔΟΤΗΣΗΣ - Η υπ’ αριθμ. πρωτ. 5413/29.03.2018 προκήρυξη του Γ.Ν. Α. «ΙΠΠΟΚΡΑΤΕΙΟ».</t>
  </si>
  <si>
    <t>1.31.1 ΕΠΙΜΕΛΗΤΗ Α΄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</si>
  <si>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1.32.1 ΕΠΙΜΕΛΗΤΗ Α΄ ΧΕΙΡΟΥΡΓΙΚΗΣ  με αποδεδειγμένη εμπειρία και γνώση στην επείγουσα ιατρική ή εξειδίκευση στη Μ.Ε.Θ. (για το Τ.Ε.Π.)-                                        1 ΘΕΣΗ</t>
  </si>
  <si>
    <t>ΑΜ637357</t>
  </si>
  <si>
    <t>66/1515</t>
  </si>
  <si>
    <t>1.33.1 ΕΠΙΜΕΛΗΤΗ Β ΠΑΘΟΛΟΓΙΑΣ  με αποδεδειγμένη εμπειρία και γνώση στην επείγουσα ιατρική ή εξειδίκευση στη Μ.Ε.Θ. (για το ΤΕΠ)                                            (1) ΘΕΣΗ</t>
  </si>
  <si>
    <t>1.34.1 ΕΠΙΜΕΛΗΤΗ Β΄ ΑΝΑΙΣΘΗΣΙΟΛΟΓΙΑΣ με αποδεδειγμένη εμπειρία και γνώση στην επείγουσα ιατρική ή εξειδίκευση στη Μ.Ε.Θ. (για το Τ.Ε.Π.) -                                   (2) ΘΕΣΕΙΣ</t>
  </si>
  <si>
    <t>ΑΜ071765</t>
  </si>
  <si>
    <t>37/1420</t>
  </si>
  <si>
    <t>Π578957</t>
  </si>
  <si>
    <t>1.35.1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</si>
  <si>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ΑΜ613535</t>
  </si>
  <si>
    <t>45/1676</t>
  </si>
  <si>
    <t>ΑΚ231261</t>
  </si>
  <si>
    <t>45/747</t>
  </si>
  <si>
    <t>1.36.1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</si>
  <si>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1.37.1 ΕΠΙΜΕΛΗΤΗ Β΄ ΠΝΕΥΜΟΝΟΛΟΓΙΑΣ - ΦΥΜΑΤΙΟΛΟΓΙΑΣ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</si>
  <si>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ΠΝΕΥΜΟΝΟΛΟΓΙΑΣ- ΦΥΜΑΤΙΟΛΟΓΙΑΣ</t>
  </si>
  <si>
    <t>67/789</t>
  </si>
  <si>
    <t>61/567</t>
  </si>
  <si>
    <t>1.38.1 ΕΠΙΜΕΛΗΤΗ Β΄ ΓΕΝΙΚΗΣ 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</si>
  <si>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32/1292</t>
  </si>
  <si>
    <t>1.39.1 - 1.39.7 ΕΠΙΜΕΛΗΤΗ Β΄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</t>
  </si>
  <si>
    <t>ΑΚ829357</t>
  </si>
  <si>
    <t>45/1128</t>
  </si>
  <si>
    <t>ΠΝΕΜΟΝΟΛΟΓΙΑΣ - ΦΥΜΑΤΙΟΛΟΓΙΑΣ</t>
  </si>
  <si>
    <t>ΑΜ635026</t>
  </si>
  <si>
    <t>61/1329</t>
  </si>
  <si>
    <t>ΑΡΧΙΚΟΣ ΠΙΝΑΚΑΣ ΜΟΡΙΟΔΟΤΗΣΗΣ - Η υπ’ αριθμ. πρωτ. 5703/27.03.2018 προκήρυξη του Γ.Ν. «ΕΛΕΝΑ ΒΕΝΙΖΕΛΟΥ – ΑΛΕΞΑΝΔΡΑ»  ΟΡΓΑΝΙΚΗ ΜΟΝΑΔΑ ΤΗΣ ΕΔΡΑΣ " ΑΛΕΞΑΝΔΡΑ"</t>
  </si>
  <si>
    <t>1.41.1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</si>
  <si>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ΑΚ539499</t>
  </si>
  <si>
    <t>45/1525</t>
  </si>
  <si>
    <t>1.42.1 ΕΠΙΜΕΛΗΤΗ Α΄ΠΑΘΟΛΟΓΙΑΣ με αποδεδειγμένη εμπειρία και γνώση στην επείγουσα ιατρική ή εξειδίκευση στη Μ.Ε.Θ. (για το Τ.Ε.Π.)-                                        1 ΘΕΣΗ</t>
  </si>
  <si>
    <t>ΑΙ552962</t>
  </si>
  <si>
    <t>55/921</t>
  </si>
  <si>
    <t>1.43.1 ΕΠΙΜΕΛΗΤΗΣ Β ΠΑΘΟΛΟΓΙΑΣ  με αποδεδειγμένη εμπειρία και γνώση στην επείγουσα ιατρική ή εξειδίκευση στη Μ.Ε.Θ. (για το ΤΕΠ)                                            (1) ΘΕΣΗ</t>
  </si>
  <si>
    <t>ΑΕ267004</t>
  </si>
  <si>
    <t>45/1201</t>
  </si>
  <si>
    <t>45/118</t>
  </si>
  <si>
    <t>ΑΚ231251</t>
  </si>
  <si>
    <t>ΑΡΧΙΚΟΣ ΠΙΝΑΚΑΣ ΜΟΡΙΟΔΟΤΗΣΗΣ- Η υπ’ αριθμ. πρωτ. 8680/28.03.2018 προκήρυξη του Γ.Ν.Α. «ΚΟΡΓΙΑΛΕΝΕΙΟ – ΜΠΕΝΑΚΕΙΟ» Ε.Ε.Σ.</t>
  </si>
  <si>
    <r>
      <t xml:space="preserve">1.47.1 - 1.47.6 </t>
    </r>
    <r>
      <rPr>
        <b/>
        <sz val="10"/>
        <color indexed="55"/>
        <rFont val="Calibri"/>
        <family val="2"/>
        <charset val="161"/>
      </rPr>
      <t>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                                  (1) ΘΕΣΗ</t>
    </r>
  </si>
  <si>
    <t>1.48. 1 ΕΠΙΜΕΛΗΤΗ Β΄ ΠΑΘΟΛΟΓΙΑΣ  με αποδεδειγμένη εμπειρία και γνώση στην επείγουσα ιατρική ή εξειδίκευση στη Μ.Ε.Θ. (για το Τ.Ε.Π.)-                                        (3) ΘΕΣΕΙΣ</t>
  </si>
  <si>
    <t>1.49.1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</si>
  <si>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1.50.1 ΕΠΙΜΕΛΗΤΗ Β΄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στη Μ.Ε.Θ. (για το Τ.Ε.Π.) -                                   (1) ΘΕΣΗ</t>
  </si>
  <si>
    <t>1.51.1 ΕΠΙΜΕΛΗΤΗ Β΄ ΑΝΑΙΣΘΗΣΙΟΛΟΓΙΑΣ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</si>
  <si>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1.52.1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(3) ΘΕΣΕΙΣ</t>
  </si>
  <si>
    <t>1.53.1 - 1.53.7 ΕΠΙΜΕΛΗΤΗ Β΄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διοικηση - συντονισμό του έργου της εφημερίας (για το ΤΕΠ)                                                                                                           (1) ΘΕΣΗ</t>
  </si>
  <si>
    <t>ΑΡΧΙΚΟΣ ΠΙΝΑΚΑΣ ΜΟΡΙΟΔΟΤΗΣΗΣ- Η υπ’ αριθμ. πρωτ. 4566/φ.1300,910/29.03.2018  προκήρυξη του Γ.Α.Ν.Α. " Ο ΑΓΙΟΣ ΣΑΒΒΑΣ"</t>
  </si>
  <si>
    <t>1.55.1 ΕΠΙΜΕΛΗΤΗ Β΄ΠΑΘΟΛΟΓΙΑΣ  με αποδεδειγμένη εμπειρία και γνώση στην επείγουσα ιατρική ή εξειδίκευση στη Μ.Ε.Θ. (για το Τ.Ε.Π.) -                                    (1) ΘΕΣΗ</t>
  </si>
  <si>
    <t>55/1577</t>
  </si>
  <si>
    <t>Ξ400791</t>
  </si>
  <si>
    <t>55/1032</t>
  </si>
  <si>
    <t>ΑΡΧΙΚΟΣ ΠΙΝΑΚΑΣ ΜΟΡΙΟΔΟΤΗΣΗΣ - Η υπ’ αριθμ. πρωτ. 7440/22.03.2018  προκήρυξη του Γ.Ν.Ν.Θ.Α " ΣΩΤΗΡΙΑ"</t>
  </si>
  <si>
    <t>1.59.1 ΕΠΙΜΕΛΗΤΗ Α΄ ΠΑΘΟΛΟΓΙΑΣ  με αποδεδειγμένη εμπειρία και γνώση στην επείγουσα ιατρική ή εξειδίκευση στη Μ.Ε.Θ. (για το Τ.Ε.Π.) -                                    (1) ΘΕΣΗ</t>
  </si>
  <si>
    <t>1.60.1 ΕΠΙΜΕΛΗΤΗ Α΄ΠΝΕΥΜΟΝΟΓΙΑΣ - ΦΥΜΑΤΙΟΛΟΓΙΑΣ   με αποδεδειγμένη εμπειρία και γνώση στην επείγουσα ιατρική ή εξειδίκευση στη Μ.Ε.Θ. (για το Τ.Ε.Π.)-                                        1 ΘΕΣΗ</t>
  </si>
  <si>
    <t>1.61.1 ΕΠΙΜΕΛΗΤΗ Β ΠΝΕΥΜΟΝΟΛΟΓΙΑΣ - ΦΥΜΑΤΙΟΛΟΓΙΑΣ   με αποδεδειγμένη εμπειρία και γνώση στην επείγουσα ιατρική ή εξειδίκευση στη Μ.Ε.Θ. (για το ΤΕΠ)                                                                                                           (4) ΘΕΣΕΙΣ</t>
  </si>
  <si>
    <t>ΑΗ471994</t>
  </si>
  <si>
    <t>61/1762</t>
  </si>
  <si>
    <t>ΑΒ728652</t>
  </si>
  <si>
    <t>ΑΒ022937</t>
  </si>
  <si>
    <t>1.62.1 ΕΠΙΜΕΛΗΤΗ Β΄ ΠΑΘΟΛΟΓΙΑΣ με αποδεδειγμένη εμπειρία και γνώση στην επείγουσα ιατρική ή εξειδίκευση στη Μ.Ε.Θ. (για το Τ.Ε.Π.) -                                   (1) ΘΕΣΗ</t>
  </si>
  <si>
    <t>66/621</t>
  </si>
  <si>
    <t>1.63.1 ΕΠΙΜΕΛΗΤΗ Β΄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</si>
  <si>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Π725722</t>
  </si>
  <si>
    <t>1.64.1 ΕΠΙΜΕΛΗΤΗ Β΄ ΚΑΡΔΙΟΛΟΓΙΑΣ 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</si>
  <si>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45/258</t>
  </si>
  <si>
    <t>ΑΡΧΙΚΟΣ ΠΙΝΑΚΑΣ ΜΟΡΙΟΔΟΤΗΣΗΣ- Η υπ’ αριθμ.πρωτ. 4418/22.03.2018 Ορθή Επανάληψη   προκήρυξη του Γ.Ν.Α " ΛΑΙΚΟ"</t>
  </si>
  <si>
    <r>
      <t xml:space="preserve">1.66.1 - 1.66.6 </t>
    </r>
    <r>
      <rPr>
        <b/>
        <sz val="10"/>
        <color indexed="55"/>
        <rFont val="Calibri"/>
        <family val="2"/>
        <charset val="161"/>
      </rPr>
      <t>ΕΠΙΜΕΛΗΤΗ Α΄ ΑΝΑΣΘΗΣΙΟΛΟΓΙΑΣ ή ΠΑΘΟΛΟΓΙΑΣ ή ΚΑΡΔΙΟΛΟΓΙΑΣ ή  ΧΕΙΡΟΥΡΓΙΚΗΣ ή ΠΝΕΥΜΟΝΟΛΟΓΙΑΣ - ΦΥΜΑΤΙΟΛΟΓΙΑΣ με αποδεδειγμένη εμπειρία και γνώση στην επείγουσα ιατρική ή εξειδίκευση στη Μ.Ε.Θ . ή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ή εξειδίκευση (για το Τ.Ε.Π.) -                                    (2) ΘΕΣΕΙΣ</t>
    </r>
  </si>
  <si>
    <t>ΑΕ055513</t>
  </si>
  <si>
    <t>37/1388</t>
  </si>
  <si>
    <t>35/578</t>
  </si>
  <si>
    <t>1.67. 1 ΕΠΙΜΕΛΗΤΗ Β΄ ΠΑΘΟΛΟΓΙΑΣ  με αποδεδειγμένη εμπειρία και γνώση στην επείγουσα ιατρική ή εξειδίκευση στη Μ.Ε.Θ. (για το Τ.Ε.Π.)-                                        (2) ΘΕΣΕΙΣ</t>
  </si>
  <si>
    <t>1.68.1 ΕΠΙΜΕΛΗΤΗ Β ΚΑΡΔΙΟΛΟΓΙΑΣ  με αποδεδειγμένη εμπειρία και γνώση στην επείγουσα ιατρική ή εξειδίκευση στη Μ.Ε.Θ. (για το ΤΕΠ)                                            (2) ΘΕΣΕΙΣ</t>
  </si>
  <si>
    <t>ΑΜ173299</t>
  </si>
  <si>
    <t>45/1586</t>
  </si>
  <si>
    <t>AM507545</t>
  </si>
  <si>
    <t>1.69.1 ΕΠΙΜΕΛΗΤΗ Β΄ ΧΕΙΡΟΥΡΓΙΚΗΣ  με αποδεδειγμένη εμπειρία και γνώση στην επείγουσα ιατρική και εξειδίκευση στη ΜΕΘ  (για το Τ.Ε.Π.) -                                        (2) ΘΕΣΕΙΣ</t>
  </si>
  <si>
    <t>1.70.1 ΕΠΙΜΕΛΗΤΗ Β΄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</si>
  <si>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ΑΕ184671</t>
  </si>
  <si>
    <t>52/1569</t>
  </si>
  <si>
    <t>ΑΙ049807</t>
  </si>
  <si>
    <t>52/1303</t>
  </si>
  <si>
    <t>1.71.1 ΕΠΙΜΕΛΗΤΗ Β΄ΠΝΕΥΜΟΝΟΛΟΓΙΑΣ - ΦΥΜΑΤΙΟΛΟΓΙΑΣ  με αποδεδειγμένη εμπειρία και γνώση στην επείγουσα ιατρική ή εξειδίκευση στη Μ.Ε.Θ (για το ΤΕΠ)                                                                                                           (1) ΘΕΣΗ</t>
  </si>
  <si>
    <t>1.72.1 ΕΠΙΜΕΛΗΤΗ Β΄ ΑΝΑΣΘΗΣΙΟΛΟΓΙΑΣ 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</si>
  <si>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ΑΡΧΙΚΟΣ ΠΙΝΑΚΑΣ ΜΟΡΙΟΔΟΤΗΣΗΣ- Η υπ’ αριθμ. πρωτ.  4207/28.03.2018  προκήρυξη του Γ.Ν.Α " ΚΑΤ"</t>
  </si>
  <si>
    <t>1.74.1  ΕΠΙΜΕΛΗΤΗ Α΄ ΧΕΙΡΟΥΡΓΙΚΗΣ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</si>
  <si>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1.75.1  ΕΠΙΜΕΛΗΤΗ Α΄ ΑΝΑΙΣΘΗΣΙΟΛΟΓΙΑΣ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</si>
  <si>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ΑΝ 061982</t>
  </si>
  <si>
    <t>1.76. 1 ΕΠΙΜΕΛΗΤΗ Β΄ ΧΕΙΡΟΥΡΓΙΚΗΣ  με αποδεδειγμένη εμπειρία και γνώση στην επείγουσα ιατρική ή εξειδίκευση στη Μ.Ε.Θ. (για το Τ.Ε.Π.)-                                        (2) ΘΕΣΕΙΣ</t>
  </si>
  <si>
    <t>ΑΖ541857</t>
  </si>
  <si>
    <t>66/1156</t>
  </si>
  <si>
    <t>1.77.1 ΕΠΙΜΕΛΗΤΗ Β ΟΡΘΟΠΕΔΙΚΗΣ  με αποδεδειγμένη εμπειρία και γνώση στην επείγουσα ιατρική ή εξειδίκευση στη Μ.Ε.Θ. (για το ΤΕΠ)                                            (3) ΘΕΣΕΙΣ</t>
  </si>
  <si>
    <t>Σ519967</t>
  </si>
  <si>
    <t>52/1731</t>
  </si>
  <si>
    <t>ΑΕ358638</t>
  </si>
  <si>
    <t>52/1267</t>
  </si>
  <si>
    <t>1.78.1 ΕΠΙΜΕΛΗΤΗ Β΄ ΑΝΑΙΣΘΗΣΙΟΛΟΓΙΑΣ  με αποδεδειγμένη εμπειρία και γνώση στην επείγουσα ιατρική και εξειδίκευση στη ΜΕΘ  (για το Τ.Ε.Π.) -                                        (1) ΘΕΣΗ</t>
  </si>
  <si>
    <t>1.79.1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</si>
  <si>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1.80.1 ΕΠΙΜΕΛΗΤΗ Β΄ ΠΑΘΟΛΟΓΙΑΣ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</si>
  <si>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ΑΡΧΙΚΟΣ ΠΙΝΑΚΑΣ ΜΟΡΙΟΔΟΤΗΣΗΣ - Η υπ’ αριθμ. πρωτ. 4855/28.03.2018  προκήρυξη του Γ.Ν.Π.Α "Π. &amp; Α. ΚΥΡΙΑΚΟΥ"</t>
  </si>
  <si>
    <t>1.82.1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</si>
  <si>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ΑΜ543998</t>
  </si>
  <si>
    <t>58/1781</t>
  </si>
  <si>
    <t>ΠΑΙΔΙΑΤΡΙΚΗΣ</t>
  </si>
  <si>
    <t>ΑΖ623466</t>
  </si>
  <si>
    <t>58/1759</t>
  </si>
  <si>
    <t>Χ658260</t>
  </si>
  <si>
    <t>58/1667</t>
  </si>
  <si>
    <t>ΑΒ050972</t>
  </si>
  <si>
    <t>58/1531</t>
  </si>
  <si>
    <t>Σ787721</t>
  </si>
  <si>
    <t>58/1230</t>
  </si>
  <si>
    <t>ΑΙ967873</t>
  </si>
  <si>
    <t>58/1108</t>
  </si>
  <si>
    <t>Π671439</t>
  </si>
  <si>
    <t>58/1074</t>
  </si>
  <si>
    <t>ΑΝ267785</t>
  </si>
  <si>
    <t>58/809</t>
  </si>
  <si>
    <t>E372762</t>
  </si>
  <si>
    <t>58/704</t>
  </si>
  <si>
    <t>1.84.1 ΕΠΙΜΕΛΗΤΗ Α΄ ΟΡΘΟΠΕΔΙΚΗΣ  με αποδεδειγμένη εμπειρία και γνώση στην επείγουσα ιατρική ή εξειδίκευση στη Μ.Ε.Θ. (για το ΤΕΠ)                                            (1) ΘΕΣΗ</t>
  </si>
  <si>
    <t>ΑΒ266964</t>
  </si>
  <si>
    <t>52/1779</t>
  </si>
  <si>
    <t>ΑΒ520523</t>
  </si>
  <si>
    <t>52/1136</t>
  </si>
  <si>
    <t>1.85.1 ΕΠΙΜΕΛΗΤΗ Β΄  ΟΡΘΟΠΕΔΙΚΗΣ  με αποδεδειγμένη εμπειρία και γνώση στην επείγουσα ιατρική και εξειδίκευση στη ΜΕΘ  (για το Τ.Ε.Π.) -                                        (1) ΘΕΣΗ</t>
  </si>
  <si>
    <t>1.86.1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</si>
  <si>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ΑΕ523353</t>
  </si>
  <si>
    <t>58/1811</t>
  </si>
  <si>
    <t>ΑΙ467673</t>
  </si>
  <si>
    <t>58/1796</t>
  </si>
  <si>
    <t>ΑΕ012531</t>
  </si>
  <si>
    <t>58/1761</t>
  </si>
  <si>
    <t>ΑΚ199558</t>
  </si>
  <si>
    <t>58/1647</t>
  </si>
  <si>
    <t>ΑΗ985796</t>
  </si>
  <si>
    <t>58/1604</t>
  </si>
  <si>
    <t>Σ245181</t>
  </si>
  <si>
    <t>58/1552</t>
  </si>
  <si>
    <t>ΑΝ102995</t>
  </si>
  <si>
    <t>58/1508</t>
  </si>
  <si>
    <t>ΑΚ568263</t>
  </si>
  <si>
    <t>58/1452</t>
  </si>
  <si>
    <t>ΑΙ206995</t>
  </si>
  <si>
    <t>58/1367</t>
  </si>
  <si>
    <t>ΑΜ 570718</t>
  </si>
  <si>
    <t>58/1359</t>
  </si>
  <si>
    <t>ΑΙ823308</t>
  </si>
  <si>
    <t>58/1256</t>
  </si>
  <si>
    <t>ΑΗ104667</t>
  </si>
  <si>
    <t>58/1165</t>
  </si>
  <si>
    <t>ΑΚ216132</t>
  </si>
  <si>
    <t>58/1106</t>
  </si>
  <si>
    <t>ΑΜ591267</t>
  </si>
  <si>
    <t>58/1069</t>
  </si>
  <si>
    <t>ΑΜ608053</t>
  </si>
  <si>
    <t>58/1052</t>
  </si>
  <si>
    <t>ΑΒ999891</t>
  </si>
  <si>
    <t>58/821</t>
  </si>
  <si>
    <t>ΑΕ012732</t>
  </si>
  <si>
    <t>58/795</t>
  </si>
  <si>
    <t>ΑΒ591694</t>
  </si>
  <si>
    <t>58/592</t>
  </si>
  <si>
    <t>ΑΚ692285</t>
  </si>
  <si>
    <t>58/568</t>
  </si>
  <si>
    <t>ΑΖ590890</t>
  </si>
  <si>
    <t>58/471</t>
  </si>
  <si>
    <t>ΑΗ669294</t>
  </si>
  <si>
    <t>58/318</t>
  </si>
  <si>
    <t>1.87.1 ΕΠΙΜΕΛΗΤΗ Β΄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</si>
  <si>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>ΑΕ783355</t>
  </si>
  <si>
    <t>45/980</t>
  </si>
  <si>
    <t>ΑΡΧΙΚΟΣ ΠΙΝΑΚΑΣ ΜΟΡΙΟΔΟΤΗΣΗΣ -Η  υπ’ αριθμ. πρωτ. 7714/27.03.2018  προκήρυξη του Γ.Ν.Π.Α " Η ΑΓΙΑ ΣΟΦΙΑ"</t>
  </si>
  <si>
    <t>1.90.1  ΕΠΙΜΕΛΗΤΗ Α΄ ΠΑΙΔΙΑΤΡΙΚΗΣ  με αποδεδειγμένη εμπειρία και γνώση στην επείγουσα ιατρική ή εξειδίκευση στη Μ.Ε.Θ  (για το Τ.Ε.Π.) -                                                                                                               (1) ΘΕΣΗ</t>
  </si>
  <si>
    <t>1.92.1 ΕΠΙΜΕΛΗΤΗ Β΄ ΠΑΙΔΙΑΤΡΙΚΗΣ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(4) ΘΕΣΕΙΣ</t>
  </si>
  <si>
    <t>Σ211983</t>
  </si>
  <si>
    <t>58/1817</t>
  </si>
  <si>
    <t>ΑΝ066125</t>
  </si>
  <si>
    <t>58/1749</t>
  </si>
  <si>
    <t>ΑΗ980989</t>
  </si>
  <si>
    <t>58/1477</t>
  </si>
  <si>
    <t>ΑΕ004030</t>
  </si>
  <si>
    <t>58/1325</t>
  </si>
  <si>
    <t>2.26.1 ΕΠΙΜΕΛΗΤΗ Α΄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                                                                                                                                             (1) ΘΕΣΗ</t>
  </si>
  <si>
    <t>2.27.1 ΕΠΙΜΕΛΗΤΗΣ Β΄  ΠΑΘΟΛΟΓΙΑΣ  με αποδεδειγμένη εμπειρία και γνώση στην επείγουσα ιατρική ή εξειδίκευση στη Μ.Ε.Θ. (για το ΤΕΠ)                                            (2) ΘΕΣΕΙΣ</t>
  </si>
  <si>
    <t>2.28.1 ΕΠΙΜΕΛΗΤΗ Β΄  ΠΝΕΥΜΟΝΟΛΟΓΙΑΣ - ΦΥΜΑΤΙΟΛΟΓΙΑΣ  με αποδεδειγμένη εμπειρία και γνώση στην επείγουσα ιατρική ή εξειδίκευση στη Μ.Ε.Θ. (για το Τ.Ε.Π.) -                                                                                                          (1) ΘΕΣΗ</t>
  </si>
  <si>
    <t>2.29.1 ΕΠΙΜΕΛΗΤΗ Β΄  ΧΕΙΡΟΥΡΓΙΚΗΣ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</si>
  <si>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2.33.1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                                                                                                    (1) ΘΕΣΗ</t>
  </si>
  <si>
    <t>2.35.1 ΕΠΙΜΕΛΗΤΗ Α΄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Τ.Ε.Π.)-                   (2)  ΘΕΣΕΙΣ</t>
  </si>
  <si>
    <t>2.36.1 ΕΠΙΜΕΛΗΤΗ Β΄  ΠΑΘΟΛΟΓΙΑΣ  με αποδεδειγμένη εμπειρία και γνώση στην επείγουσα ιατρική ή εξειδίκευση στη Μ.Ε.Θ. (για το ΤΕΠ)                                            (1) ΘΕΣΗ</t>
  </si>
  <si>
    <t>2.50.1 - 2.50.7 ΕΠΙΜΕΛΗΤΗ Α΄  ΑΝΑΣΘΗΣΙΟΛΟΓΙΑΣ ή ΠΑΘΟΛΟΓΙΑΣ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(1) ΘΕΣΗ</t>
  </si>
  <si>
    <t>2.51.1 - 2.51.7 ΕΠΙΜΕΛΗΤΗ Β΄  ΑΝΑΣΘΗΣΙΟΛΟΓΙΑΣ ή ΠΑΘΟΛΟΓΙΑΣ ή ΚΑΡΔΙΟΛΟΓΙΑΣ ή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(2) ΘΕΣΕΙΣ</t>
  </si>
  <si>
    <t>2.59.1 ΕΠΙΜΕΛΗΤΗ Β΄  ΠΑΘΟΛΟΓΙΑΣ  με αποδεδειγμένη εμπειρία και γνώση στην επείγουσα ιατρική ή εξειδίκευση στη Μ.Ε.Θ. (για το Τ.Ε.Π.)-                                        (4) ΘΕΣΕΙΣ</t>
  </si>
  <si>
    <t>2.60.1 ΕΠΙΜΕΛΗΤΗ Β΄  ΑΝΑΙΣΘΗΣΙΟΛΟΓΙΑΣ  με αποδεδειγμένη εμπειρία και γνώση στην επείγουσα ιατρική ή εξειδίκευση στη Μ.Ε.Θ. (για το ΤΕΠ)                                            (1) ΘΕΣΗ</t>
  </si>
  <si>
    <t>2.61.1 ΕΠΙΜΕΛΗΤΗ Β΄  ΠΝΕΥΜΟΝΟΛΟΓΙΑΣ - ΦΥΜΑΤΙΟΛΟΓΙΑΣ με αποδεδειγμένη εμπειρία και γνώση στην επείγουσα ιατρική ή εξειδίκευση στη Μ.Ε.Θ. (για το Τ.Ε.Π.) -                                                                                                         (1) ΘΕΣΗ</t>
  </si>
  <si>
    <t>55/1007</t>
  </si>
  <si>
    <t>ΑΕ077537</t>
  </si>
  <si>
    <t>45/846</t>
  </si>
  <si>
    <t>ΑΒ205282</t>
  </si>
  <si>
    <t>37/1618</t>
  </si>
  <si>
    <t>ΑΚ050645</t>
  </si>
  <si>
    <t>2.64.1 ΕΠΙΜΕΛΗΤΗ Β΄  ΓΕΝΙΚΗΣ ΙΑΤΡΙΚΗΣ 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 (για το Τ.Ε.Π.                                                                                        (2) ΘΕΣΕΙΣ</t>
  </si>
  <si>
    <t>2.66.1 ΕΠΙΜΕΛΗΤΗ Α΄  ΚΑΡΔΙΟΛΟΓΙΑΣ  με αποδεδειγμένη εμπειρία και γνώση στην επείγουσα ιατρική ή εξειδίκευση στη Μ.Ε.Θ. (για το Τ.Ε.Π.) -                                    (1) ΘΕΣΗ</t>
  </si>
  <si>
    <t>2.67.1 ΕΠΙΜΕΛΗΤΗ Α΄  ΧΕΙΡΟΥΡΓΙΚΗΣ  με αποδεδειγμένη εμπειρία και γνώση στην επείγουσα ιατρική ή εξειδίκευση στη Μ.Ε.Θ. (για το Τ.Ε.Π.)-                                        (1)  ΘΕΣΗ</t>
  </si>
  <si>
    <t>2.68.1 ΕΠΙΜΕΛΗΤΗ Β΄  ΠΑΘΟΛΟΓΙΑΣ  με αποδεδειγμένη εμπειρία και γνώση στην επείγουσα ιατρική ή εξειδίκευση στη Μ.Ε.Θ. (για το ΤΕΠ)                                            (2) ΘΕΣΕΙΣ</t>
  </si>
  <si>
    <t>2.69.1 ΕΠΙΜΕΛΗΤΗ Β΄  ΠΝΕΥΜΟΝΟΛΟΓΙΑΣ - ΦΥΜΑΤΙΟΛΟΓΙΑΣ με αποδεδειγμένη εμπειρία και γνώση στην επείγουσα ιατρική ή εξειδίκευση στη Μ.Ε.Θ. (για το Τ.Ε.Π.) -                                                                                                         (2) ΘΕΣΕΙΣ</t>
  </si>
  <si>
    <t>2.70.1 ΕΠΙΜΕΛΗΤΗ Β΄  ΚΑΡΔΙΟΛΟΓΙΑΣ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       (1) ΘΕΣΗ</t>
  </si>
  <si>
    <t>2.71.1 ΕΠΙΜΕΛΗΤΗ Β΄  ΑΝΑΙΣΘΗΣΙΟΛΟΓΙΑΣ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</si>
  <si>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2.72.1 ΕΠΙΜΕΛΗΤΗ Β΄  ΧΕΙΡΟΥΡΓΙΚΗΣ  με αποδεδειγμένη εμπειρία και γνώση στην επείγουσα ιατρκή ή εξειδίκευση  στη Μ.Ε.Θ. (για το Τ.Ε.Π.)                                             (1) ΘΕΣΗ</t>
  </si>
  <si>
    <t xml:space="preserve">2.73.1 ΕΠΙΜΕΛΗΤΗ Β΄  ΟΡΘΟΠΑΙΔΙΚΗΣ   με αποδεδειγμένη εμπειρία και γνώση στην επείγουσα ιατρική ή εξειδίκευση στη Μ.Ε.Θ. (για το Τ.Ε.Π.)                                                                                                               (2) ΘΕΣΕΙΣ                                        </t>
  </si>
  <si>
    <t>ΜΕΤΑ  ΤΗΝ ΑΝΑΓΩΓΗ ΠΙΝΑΚΑΣ 4</t>
  </si>
  <si>
    <t>2.75.1 ΕΠΙΜΕΛΗΤΗ Α΄  ΟΡΘΟΠΑΙΔΙΚΗΣ  με αποδεδειγμένη εμπειρία και γνώση στην επείγουσα ιατρική ή εξειδίκευση στη Μ.Ε.Θ. (για το Τ.Ε.Π.) -                                    (1) ΘΕΣΗ</t>
  </si>
  <si>
    <t>2.76.1- 2.76.2  ΕΠΙΜΕΛΗΤΗ Α΄  ΠΑΘΟΛΟΓΙΑΣ   με αποδεδειγμένη εμπειρία και γνώση στην επείγουσα ιατρική ή εξειδίκευση στη Μ.Ε.Θ. ή ΓΕΝΙΚΗΣ ΙΑΤΡΙΚΗΣ  με αποδεδειγμένη εμπειρία και γνώση στην επείγουσα ιατρική, διάσωση, προνοσοκομειακή περίθαλψη και διαχείριση  -διοίκηση - συντονισμό του έργου της εφημερίας  (για το Τ.Ε.Π.)-                                                                  (1) ΘΕΣΗ</t>
  </si>
  <si>
    <t>2.77.1 ΕΠΙΜΕΛΗΤΗ Β΄  ΑΝΑΙΣΘΗΣΙΟΛΟΓΙΑΣ  με αποδεδειγμένη εμπειρία και γνώση στην επείγουσα ιατρική ή εξειδίκευση στη Μ.Ε.Θ. (για το ΤΕΠ)                                            (1) ΘΕΣΗ</t>
  </si>
  <si>
    <t>2.86.1 ΕΠΙΜΕΛΗΤΗ Α΄  ΚΑΡΔΙΟΛΟΓΙΑΣ με αποδεδειγμένη εμπειρία και γνώση στην επείγουσα ιατρική ή εξειδίκευση στη Μ.Ε.Θ. (για το Τ.Ε.Π.)-                                        (1) ΘΕΣΗ</t>
  </si>
  <si>
    <t>A/A</t>
  </si>
  <si>
    <t>ΑΔΤ</t>
  </si>
  <si>
    <t>ΝΟΣΟΚΟΜΕΙΟ</t>
  </si>
  <si>
    <t>ΒΑΘΜΙΔΑ- ΕΙΔΙΚΟΤΗΤΑ</t>
  </si>
  <si>
    <t>ΠΡΟΫΠΗΡΕΣΙΑ</t>
  </si>
  <si>
    <t>ΕΠΙΣΤΗΜΟΝΙΚΟ ΕΡΓΟ</t>
  </si>
  <si>
    <t>ΕΚΠΑΙΔΕΥΤΙΚΟ ΕΡΓΟ</t>
  </si>
  <si>
    <t>ΑΘΡΟΙΣΜΑ ΠΡΙΝ ΤΗΝ ΑΝΑΓΩΓΗ</t>
  </si>
  <si>
    <t>ΠΡΙΝ ΤΗΝ ΑΝΑΓΩΓΗ</t>
  </si>
  <si>
    <t>ΥΠΟΤΡΕΤΡΑΠΛΑΣΙΑΣΜΟΣ</t>
  </si>
  <si>
    <t>ΜΕΤΑ ΤΗΝ ΑΝΑΓΩΓΗ ΣΤΑ 125</t>
  </si>
  <si>
    <t>ΜΟΡΙΑ ΕΙΔΙΚΗΣ ΕΜΠΕΙΡΙΑΣ</t>
  </si>
  <si>
    <t>ΜΕΤΑ ΤΗΝ ΑΝΑΓΩΓΗ ΣΤΑ 375</t>
  </si>
  <si>
    <t>ΣΥΝΟΛΟ ΜΕΤΑ ΤΗΝ ΑΝΑΓΩΓΗ ΣΤΑ 125 ΚΑΙ 375</t>
  </si>
  <si>
    <t>ΜΟΡΙΟΔΟΤΗΣΗ ΜΕΤΑ ΤΗΝ ΑΝΑΓΩΓΗ ΣΤΑ 300</t>
  </si>
  <si>
    <t>ΠΡΙΝ ΤΗΝ ΑΝΑΓΩΓΗ ΠΙΝΑΚΑΣ 4</t>
  </si>
  <si>
    <t>ΑΘΡΟΙΣΜΑ ΜΕΤΑ ΤΗΝ ΑΝΑΓΩΓΗ</t>
  </si>
  <si>
    <t>ΜΟΡΙΟΔΟΤΗΣΗ ΜΕΤΑ ΥΗΝ ΑΝΑΓΩΓΗ ΣΤΑ 300</t>
  </si>
  <si>
    <t>ΠΡΙΝ ΤΗΝ ΑΝΑΓΩΓΗ ΤΩΝ 200</t>
  </si>
  <si>
    <t>ΜΕΤΑ ΤΗΝ ΑΝΑΓΩΓΗ ΤΩΝ 200</t>
  </si>
  <si>
    <t>ΠΡΙΝ ΤΗΝ ΑΝΑΓΩΓΗ ΤΩΝ 300</t>
  </si>
  <si>
    <t>ΑΡΙΘΜΟΣ ΠΡΩΤΟΚΟΛΛΟΥ ΑΙΤΗΣΗΣ</t>
  </si>
  <si>
    <t>Α/Α</t>
  </si>
  <si>
    <t>2.3.1 ΕΠΙΜΕΛΗΤΗ Β΄ ΧΕΙΡΟΥΡΓΙΚΗΣ με αποδεδειγμένη εμπειρία και γνώση στην επείγουσα ιατρική ή εξειδίκευση στη Μ.Ε.Θ. (για το Τ.Ε.Π.)                                          (2) ΘΕΣΕΙΣ</t>
  </si>
  <si>
    <t>2.6.1 ΕΠΙΜΕΛΗΤΗ Β΄ ΚΑΡΔΙΟΛΟΓΙΑΣ με αποδεδειγμένη εμπειρία και γνώση στην επείγουσα ιατρική ή εξειδίκευση στη Μ.Ε.Θ. (για το Τ.Ε.Π.)-                                           (3) ΘΕΣΕΙΣ</t>
  </si>
  <si>
    <t>2.8.1 ΕΠΙΜΕΛΗΤΗ Β΄ ΑΝΑΙΣΘΗΣΙΟΛΟΓΙΑΣ με αποδεδειγμένη εμπειρία και γνώση στην επείγουσα ιατρική ή εξειδίκευση στη Μ.Ε.Θ. (για το Τ.Ε.Π.)-                                           (1) ΘΕΣΗ</t>
  </si>
  <si>
    <t>2.30.1 ΕΠΙΜΕΛΗΤΗ Β΄ ΑΝΑΙΣΘΗΣΙΟΛΟΓΙΑΣ  με αποδεδειγμένη εμπειρία και γνώση στην επείγουσα ιατρική ή εξειδίκευση στη Μ.Ε.Θ. (για το Τ.Ε.Π.)                                       (1) ΘΕΣΗ</t>
  </si>
  <si>
    <t>2.31.1 ΕΠΙΜΕΛΗΤΗ Β΄ ΟΡΘΟΠΕΔΙΚΗΣ  με αποδεδειγμένη εμπειρία και γνώση στην επείγουσα ιατρική ή εξειδίκευση στη Μ.Ε.Θ. (για το Τ.Ε.Π.)                                       (2) ΘΕΣΕΙΣ</t>
  </si>
  <si>
    <t>2.32.1 ΕΠΙΜΕΛΗΤΗ Β΄ ΚΑΡΔΙΟΛΟΓΙΑΣ  με αποδεδειγμένη εμπειρία και γνώση στην επείγουσα ιατρική ή εξειδίκευση στη Μ.Ε.Θ. (για το Τ.Ε.Π.)                                       (2) ΘΕΣΕΙΣ</t>
  </si>
  <si>
    <t>2.58.1 ΕΠΙΜΕΛΗΤΗ Β΄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</si>
  <si>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2.43.1 ΕΠΙΜΕΛΗΤΗ Β΄  ΧΕΙΡΟΥΡΓΙΚΗΣ  με αποδεδειγμένη εμπειρία και γνώση στην επείγουσα ιατρική   ή                    εξειδίκευση στη Μ.Ε.Θ. (για το ΤΕΠ)                                            (1) ΘΕΣΗ</t>
  </si>
  <si>
    <t>2.85.1 ΕΠΙΜΕΛΗΤΗ Α΄  ΠΑΘΟΛΟΓΙΑΣ  με αποδεδειγμένη εμπειρία και γνώση στην επείγουσα ιατρική ή εξειδίκευση στη Μ.Ε.Θ. (για το Τ.Ε.Π.) -                                    (1) ΘΕΣΗ</t>
  </si>
  <si>
    <t>2.87.1 ΕΠΙΜΕΛΗΤΗΣ Β΄  ΠΑΘΟΛΟΓΙΑΣ  με αποδεδειγμένη εμπειρία και γνώση στην επείγουσα ιατρική ή εξειδίκευση στη Μ.Ε.Θ. (για το ΤΕΠ)                                            (4) ΘΕΣΕΙΣ</t>
  </si>
  <si>
    <t>2.88.1 ΕΠΙΜΕΛΗΤΗ Β΄  ΚΑΡΔΙΟΛΟΓΙΑΣ με αποδεδειγμένη εμπειρία και γνώση στην επείγουσα ιατρική ή εξειδίκευση στη Μ.Ε.Θ. (για το Τ.Ε.Π.) -                                   (1) ΘΕΣΗ</t>
  </si>
  <si>
    <t>2.89.1 ΕΠΙΜΕΛΗΤΗ Β΄  ΓΕΝΙΚΗΣ ΙΑΤΡΙΚΗΣ με αποδεδειγμένη εμπειρία και γνώση στην επείγουσα ιατρική, διάσωση, προνοσοκομειακή περίθαλψη και διαχείριση - διοίκηση - συντονισμό του έργου της εφημερίας (για το Τ.Ε.Π.)                                                                          (2) ΘΕΣΕΙΣ</t>
  </si>
  <si>
    <t>2.90.1 ΕΠΙΜΕΛΗΤΗ Β΄  ΟΡΘΟΠΑΙΔΙΚΗΣ με αποδεδειγμένη εμπειρία και γνώση στην επείγουσα ιατρική ή εξειδίκευση στη Μ.Ε.Θ. (για το Τ.Ε.Π.) -                                   (1) ΘΕΣΗ</t>
  </si>
  <si>
    <t>2.91.1 ΕΠΙΜΕΛΗΤΗ Β΄  ΑΝΑΙΣΘΗΣΙΟΛΟΓΙΑΣ με αποδεδειγμένη εμπειρία και γνώση στην επείγουσα ιατρική ή εξειδίκευση στη Μ.Ε.Θ. (για το Τ.Ε.Π.) -                                   (1) ΘΕΣΗ</t>
  </si>
  <si>
    <t>2.92.1 ΕΠΙΜΕΛΗΤΗ Β΄  ΧΕΙΡΟΥΡΓΙΚΗΣ με αποδεδειγμένη εμπειρία και γνώση στην επείγουσα ιατρική ή εξειδίκευση στη Μ.Ε.Θ. (για το Τ.Ε.Π.) -                                   (1) ΘΕΣΗ</t>
  </si>
  <si>
    <t>2.93.1 ΕΠΙΜΕΛΗΤΗ Β΄  ΠΝΕΥΜΟΝΟΛΟΓΙΑΣ - ΦΥΜΑΤΙΟΛΟΓΙΑΣ με αποδεδειγμένη εμπειρία και γνώση στην επείγουσα ιατρική ή εξειδίκευση στη Μ.Ε.Θ. (για το Τ.Ε.Π.) -                                                                                                      (1) ΘΕΣΗ</t>
  </si>
  <si>
    <t>2.2.1 ΕΠΙΜΕΛΗΤΗ Α΄  ΧΕΙΡΟΥΡΓΙΚΗΣ  με αποδεδειγμένη εμπειρία και γνώση στην επείγουσα ιατρική ή εξειδίκευση στη Μ.Ε.Θ. (για το Τ.Ε.Π.) -                                    (1) ΘΕΣΗ</t>
  </si>
  <si>
    <t xml:space="preserve">2.4.1  ΕΠΙΜΕΛΗΤΗΣ Β΄ ΠΑΘΟΛΟΓΙΑΣ  με αποδεδειγμένη εμπειρία και γνώση στην επείγουσα ιατρική ή εξειδίκευση στη Μ.Ε.Θ. (για το ΤΕΠ)                                                                                      (3) ΘΕΣΕΙΣ </t>
  </si>
  <si>
    <t>2.5.1 ΕΠΙΜΕΛΗΤΗ Β΄  ΟΡΘΟΠΕΔΙΚΗΣ  με αποδεδειγμένη εμπειρία και γνώση στην επείγουσα ιατρική ή εξειδίκευση στη Μ.Ε.Θ. (για το Τ.Ε.Π.) -                                   (2) ΘΕΣΕΙΣ</t>
  </si>
  <si>
    <t>2.7.1 ΕΠΙΜΕΛΗΤΗ Β΄  ΓΕΝΙΚΗΣ ΙΑΤΡΙΚΗΣ  με αποδεδειγμένη εμπειρία και γνώση στην επείγουσα ιατρική, διάσωση, προνοσοκομειακή περίθαλψη και διαχείριση  - διοιίκηση - συντονισμό του έργου της εφημερίας  (για το Τ.Ε.Π.)                                       (1) ΘΕΣΗ</t>
  </si>
  <si>
    <t>2.11.1 - 2.11. 7  ΕΠΙΜΕΛΗΤΗ Β ΄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                               (1)  ΘΕΣΗ</t>
  </si>
  <si>
    <t>2.17.1 - 2.17.2  ΕΠΙΜΕΛΗΤΗ Α΄ 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                    (1) ΘΕΣΗ</t>
  </si>
  <si>
    <t>2.19.1 - 2.19.2  ΕΠΙΜΕΛΗΤΗ Β΄ ΠΑΘΟΛΟΓΙΑΣ 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    (1) ΘΕΣΗ</t>
  </si>
  <si>
    <t>2.20.1 - 2.20.2  ΕΠΙΜΕΛΗΤΗ Β΄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(1 ) ΘΕΣΗ</t>
  </si>
  <si>
    <t>2.18.1 - 2.18 2  ΕΠΙΜΕΛΗΤΗ Α΄  ΧΕΙΡΟΥΡΓΙΚΗΣ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προνοσοκομειακή περίθαλψη και διαχείριση  - διοίκηση - συντονισμό του έργου της εφημερίας (για το ΤΕΠ)                                                                                                 (1) ΘΕΣΗ</t>
  </si>
  <si>
    <t>2.25.1  ΕΠΙΜΕΛΗΤΗ Α΄  ΧΕΙΡΟΥΡΓΙΚΗΣ  με αποδεδειγμένη εμπειρία και γνώση στην επείγουσα ιατρική ή εξειδίκευση στη Μ.Ε.Θ. (για το Τ.Ε.Π.) -                                    (1) ΘΕΣΗ</t>
  </si>
  <si>
    <t>ΑΗ639148</t>
  </si>
  <si>
    <t>66/806</t>
  </si>
  <si>
    <t>66/1213</t>
  </si>
  <si>
    <t>ΑΕ141692</t>
  </si>
  <si>
    <t>66/1567</t>
  </si>
  <si>
    <t>66/693</t>
  </si>
  <si>
    <t>66/47</t>
  </si>
  <si>
    <t>ΑΚ130757</t>
  </si>
  <si>
    <t>ΑΕ103485</t>
  </si>
  <si>
    <t>ΑΕ102885</t>
  </si>
  <si>
    <t>55/645</t>
  </si>
  <si>
    <t>Χ682954</t>
  </si>
  <si>
    <t>55/136</t>
  </si>
  <si>
    <t>ΑΜ106317</t>
  </si>
  <si>
    <t>55/281</t>
  </si>
  <si>
    <t>Ρ372101</t>
  </si>
  <si>
    <t>55/257</t>
  </si>
  <si>
    <t>ΑΖ255462</t>
  </si>
  <si>
    <t>55/1511</t>
  </si>
  <si>
    <t>Σ505059</t>
  </si>
  <si>
    <t>55/1510</t>
  </si>
  <si>
    <t>ΑΙ543189</t>
  </si>
  <si>
    <t>55/86</t>
  </si>
  <si>
    <t>ΑΒ016366</t>
  </si>
  <si>
    <t>52/1350</t>
  </si>
  <si>
    <t>ΑΗ498803</t>
  </si>
  <si>
    <t>52/1287</t>
  </si>
  <si>
    <t>52/349</t>
  </si>
  <si>
    <t>ΑΕ502282</t>
  </si>
  <si>
    <t>52/662</t>
  </si>
  <si>
    <t>ΑΚ084573</t>
  </si>
  <si>
    <t>52/729</t>
  </si>
  <si>
    <t>ΑΚ817797</t>
  </si>
  <si>
    <t>52/1724</t>
  </si>
  <si>
    <t>52/1385</t>
  </si>
  <si>
    <t>ΑΚ165020</t>
  </si>
  <si>
    <t>ΑΕ289897</t>
  </si>
  <si>
    <t>45/834</t>
  </si>
  <si>
    <t>45/1509</t>
  </si>
  <si>
    <t>45/1013</t>
  </si>
  <si>
    <t>45/1416</t>
  </si>
  <si>
    <t>45/1282</t>
  </si>
  <si>
    <t>45/1079</t>
  </si>
  <si>
    <t>45/905</t>
  </si>
  <si>
    <t>Χ217894</t>
  </si>
  <si>
    <t>ΑΜ130022</t>
  </si>
  <si>
    <t>052994631</t>
  </si>
  <si>
    <t>Π118133</t>
  </si>
  <si>
    <t>45/1517</t>
  </si>
  <si>
    <t>45/1398</t>
  </si>
  <si>
    <t>45/1273</t>
  </si>
  <si>
    <t>45/878</t>
  </si>
  <si>
    <t>45/779</t>
  </si>
  <si>
    <t>ΑΑ460996</t>
  </si>
  <si>
    <t>ΑΖ243587</t>
  </si>
  <si>
    <t>ΑΚ010029</t>
  </si>
  <si>
    <t>ΑΚ786919</t>
  </si>
  <si>
    <t>ΑΕ601006</t>
  </si>
  <si>
    <t>45/1538</t>
  </si>
  <si>
    <t>45/1066</t>
  </si>
  <si>
    <t>45/412</t>
  </si>
  <si>
    <t>642792134</t>
  </si>
  <si>
    <t>ΑΕ169969</t>
  </si>
  <si>
    <t>ΑΝ711443</t>
  </si>
  <si>
    <t>45/1729</t>
  </si>
  <si>
    <t>45/1377</t>
  </si>
  <si>
    <t>45/1154</t>
  </si>
  <si>
    <t>45/1036</t>
  </si>
  <si>
    <t>45/892</t>
  </si>
  <si>
    <t>45/890</t>
  </si>
  <si>
    <t>45/681</t>
  </si>
  <si>
    <t>45/658</t>
  </si>
  <si>
    <t>45/590</t>
  </si>
  <si>
    <t>45/317</t>
  </si>
  <si>
    <t>45/285</t>
  </si>
  <si>
    <t>ΑΚ133030</t>
  </si>
  <si>
    <t>ΑΜ201736</t>
  </si>
  <si>
    <t>ΑΚ644643</t>
  </si>
  <si>
    <t>ΑΙ099439</t>
  </si>
  <si>
    <t>ΑΝ154369</t>
  </si>
  <si>
    <t>ΑΚ539823</t>
  </si>
  <si>
    <t>Σ905822</t>
  </si>
  <si>
    <t>ΑΒ609981</t>
  </si>
  <si>
    <t>ΑΜ140527</t>
  </si>
  <si>
    <t>Φ101214</t>
  </si>
  <si>
    <t>ΑΖ553453</t>
  </si>
  <si>
    <t>37/907</t>
  </si>
  <si>
    <t>39/854</t>
  </si>
  <si>
    <t>39/843</t>
  </si>
  <si>
    <t>39/77</t>
  </si>
  <si>
    <t>37/1044</t>
  </si>
  <si>
    <t>37/924</t>
  </si>
  <si>
    <t>37/476</t>
  </si>
  <si>
    <t>ΑΗ533612</t>
  </si>
  <si>
    <t>ΑΕ549398</t>
  </si>
  <si>
    <t>ΑΝ545253</t>
  </si>
  <si>
    <t>ΑΙ599910</t>
  </si>
  <si>
    <t>Χ415345</t>
  </si>
  <si>
    <t>ΑΝ376250</t>
  </si>
  <si>
    <t>ΑΗ655590</t>
  </si>
  <si>
    <t>37/880</t>
  </si>
  <si>
    <t>37/363</t>
  </si>
  <si>
    <t>37/428</t>
  </si>
  <si>
    <t>37/1503</t>
  </si>
  <si>
    <t>37/1340</t>
  </si>
  <si>
    <t>ΑΕ741751</t>
  </si>
  <si>
    <t>ΑΜ504768</t>
  </si>
  <si>
    <t>ΑΑ127503</t>
  </si>
  <si>
    <t>Φ128122</t>
  </si>
  <si>
    <t>ΑΙ035756</t>
  </si>
  <si>
    <t>ΑΚ364967</t>
  </si>
  <si>
    <t>ΑΚ159927</t>
  </si>
  <si>
    <t>ΑΗ648655</t>
  </si>
  <si>
    <t>ΑΑ033891</t>
  </si>
  <si>
    <t>61/706</t>
  </si>
  <si>
    <t>ΑΗ210711</t>
  </si>
  <si>
    <t>66/915</t>
  </si>
  <si>
    <t>ΑΚ206515</t>
  </si>
  <si>
    <t>66/1363</t>
  </si>
  <si>
    <t>ΑΗ416788</t>
  </si>
  <si>
    <t>52/1182</t>
  </si>
  <si>
    <t>ΑΒ550137</t>
  </si>
  <si>
    <t>39/911</t>
  </si>
  <si>
    <t>ΑΙ430645</t>
  </si>
  <si>
    <t>66/838</t>
  </si>
  <si>
    <t>ΑΑ063791</t>
  </si>
  <si>
    <t>66/258</t>
  </si>
  <si>
    <t>ΑΜ230478</t>
  </si>
  <si>
    <t>66/366</t>
  </si>
  <si>
    <t>Ρ773904</t>
  </si>
  <si>
    <t>39/319</t>
  </si>
  <si>
    <t>ΑΙ507620</t>
  </si>
  <si>
    <t>55/1226</t>
  </si>
  <si>
    <t>ΑΝ501776</t>
  </si>
  <si>
    <t>55/105</t>
  </si>
  <si>
    <t>ΑΚ632979</t>
  </si>
  <si>
    <t>55/268</t>
  </si>
  <si>
    <t>ΑΝ078868</t>
  </si>
  <si>
    <t>55/1777</t>
  </si>
  <si>
    <t>ΑΙ011358</t>
  </si>
  <si>
    <t>55/87</t>
  </si>
  <si>
    <t>ΑΗ168297</t>
  </si>
  <si>
    <t>55/1305</t>
  </si>
  <si>
    <t>ΑΑ067039</t>
  </si>
  <si>
    <t>55/1155</t>
  </si>
  <si>
    <t>ΑΚ102013</t>
  </si>
  <si>
    <t>55/1738</t>
  </si>
  <si>
    <t>ΑΚ574461</t>
  </si>
  <si>
    <t>55/1188</t>
  </si>
  <si>
    <t>ΑΑ767469</t>
  </si>
  <si>
    <t>55/1050</t>
  </si>
  <si>
    <t>ΑΗ563925</t>
  </si>
  <si>
    <t>55/26</t>
  </si>
  <si>
    <t>Π755058</t>
  </si>
  <si>
    <t>61/1472</t>
  </si>
  <si>
    <t>ΑΒ620628</t>
  </si>
  <si>
    <t>61/1491</t>
  </si>
  <si>
    <t>ΑΕ534913</t>
  </si>
  <si>
    <t>61/1406</t>
  </si>
  <si>
    <t>ΑΖ440538</t>
  </si>
  <si>
    <t>61/1191</t>
  </si>
  <si>
    <t>Φ242605</t>
  </si>
  <si>
    <t>61/789</t>
  </si>
  <si>
    <t>Π681015</t>
  </si>
  <si>
    <t>61/723</t>
  </si>
  <si>
    <t>ΑΚ242733</t>
  </si>
  <si>
    <t>61/1289</t>
  </si>
  <si>
    <t>ΑΖ168816</t>
  </si>
  <si>
    <t>61/1485</t>
  </si>
  <si>
    <t>Ξ020178</t>
  </si>
  <si>
    <t>61/1033</t>
  </si>
  <si>
    <t>ΑΝ171022</t>
  </si>
  <si>
    <t>66/801</t>
  </si>
  <si>
    <t>ΑΚ123997</t>
  </si>
  <si>
    <t>66/694</t>
  </si>
  <si>
    <t>ΑΜ301165</t>
  </si>
  <si>
    <t>66/180</t>
  </si>
  <si>
    <t>Χ920213</t>
  </si>
  <si>
    <t>37/1392</t>
  </si>
  <si>
    <t>ΑΕ505148</t>
  </si>
  <si>
    <t>37/1316</t>
  </si>
  <si>
    <t>Σ580879</t>
  </si>
  <si>
    <t>37/1514</t>
  </si>
  <si>
    <t>ΑΝ076486</t>
  </si>
  <si>
    <t>37/876</t>
  </si>
  <si>
    <t>Τ024629</t>
  </si>
  <si>
    <t>37/1235</t>
  </si>
  <si>
    <t>ΑΖ272373</t>
  </si>
  <si>
    <t>37/1184</t>
  </si>
  <si>
    <t>ΑΗ140860</t>
  </si>
  <si>
    <t>52/853</t>
  </si>
  <si>
    <t>ΑΙ139938</t>
  </si>
  <si>
    <t>52/234</t>
  </si>
  <si>
    <t>ΑΕ604295</t>
  </si>
  <si>
    <t>52/558</t>
  </si>
  <si>
    <t>ΑΖ637959</t>
  </si>
  <si>
    <t>52/839</t>
  </si>
  <si>
    <t>Τ512350</t>
  </si>
  <si>
    <t>52/740</t>
  </si>
  <si>
    <t>ΑΗ056097</t>
  </si>
  <si>
    <t>52/1446</t>
  </si>
  <si>
    <t>ΑΒ664766</t>
  </si>
  <si>
    <t>52/56</t>
  </si>
  <si>
    <t>ΑΙ 129599</t>
  </si>
  <si>
    <t>52/1554</t>
  </si>
  <si>
    <t>ΑΜ119019</t>
  </si>
  <si>
    <t>52/646</t>
  </si>
  <si>
    <t>ΑΒ791239</t>
  </si>
  <si>
    <t>52/1720</t>
  </si>
  <si>
    <t>ΑΒ599473</t>
  </si>
  <si>
    <t>45/1409</t>
  </si>
  <si>
    <t>ΑΙ428962</t>
  </si>
  <si>
    <t>45/666</t>
  </si>
  <si>
    <t>ΑΙ600300</t>
  </si>
  <si>
    <t>45/1556</t>
  </si>
  <si>
    <t>ΑΜ146717</t>
  </si>
  <si>
    <t>45/1467</t>
  </si>
  <si>
    <t>ΑΒ779803</t>
  </si>
  <si>
    <t>45/1397</t>
  </si>
  <si>
    <t>ΑΜ507545</t>
  </si>
  <si>
    <t>45/1227</t>
  </si>
  <si>
    <t>ΑΚ457962</t>
  </si>
  <si>
    <t>45/196</t>
  </si>
  <si>
    <t>ΑΜ936535</t>
  </si>
  <si>
    <t>39/308</t>
  </si>
  <si>
    <t>ΑΕ055912</t>
  </si>
  <si>
    <t>39/636</t>
  </si>
  <si>
    <t>ΑΕ942099</t>
  </si>
  <si>
    <t>39/1292</t>
  </si>
  <si>
    <t>ΑΒ323150</t>
  </si>
  <si>
    <t>ΔΕΝ ΥΠΑΡΧΕΙ ΥΠΟΨΗΦΙΟΤΗΤΑ</t>
  </si>
  <si>
    <t>66/388</t>
  </si>
  <si>
    <t>ΑΗ459608</t>
  </si>
  <si>
    <t>66/1669</t>
  </si>
  <si>
    <t>ΑΒ712879</t>
  </si>
  <si>
    <t>37/1746</t>
  </si>
  <si>
    <t>Τ090825</t>
  </si>
  <si>
    <t>55/324</t>
  </si>
  <si>
    <t>ΑΖ931352</t>
  </si>
  <si>
    <t>55/1732</t>
  </si>
  <si>
    <t>ΑΕ430757</t>
  </si>
  <si>
    <t>45/1343</t>
  </si>
  <si>
    <t>ΑΗ431993</t>
  </si>
  <si>
    <t>52/313</t>
  </si>
  <si>
    <t>ΑΕ040086</t>
  </si>
  <si>
    <t>37/708</t>
  </si>
  <si>
    <t>Φ296263</t>
  </si>
  <si>
    <t>66/1086</t>
  </si>
  <si>
    <t>ΑΒ318514</t>
  </si>
  <si>
    <t>55/1190</t>
  </si>
  <si>
    <t>ΑΙ051482</t>
  </si>
  <si>
    <t>55/1663</t>
  </si>
  <si>
    <t>ΑΗ719540</t>
  </si>
  <si>
    <t>55/1489</t>
  </si>
  <si>
    <t>Σ650232</t>
  </si>
  <si>
    <t>55/1384</t>
  </si>
  <si>
    <t>ΑΒ060428</t>
  </si>
  <si>
    <t>55/1636</t>
  </si>
  <si>
    <t>ΑΚ790992</t>
  </si>
  <si>
    <t>55/1171</t>
  </si>
  <si>
    <t>Π965935</t>
  </si>
  <si>
    <t>37/370</t>
  </si>
  <si>
    <t>ΑΝ076634</t>
  </si>
  <si>
    <t>37/359</t>
  </si>
  <si>
    <t>ΑΒ459860</t>
  </si>
  <si>
    <t>61/832</t>
  </si>
  <si>
    <t>Π636630</t>
  </si>
  <si>
    <t>61/732</t>
  </si>
  <si>
    <t>Χ184510</t>
  </si>
  <si>
    <t>61/559</t>
  </si>
  <si>
    <t>ΑΗ053391</t>
  </si>
  <si>
    <t>61/1072</t>
  </si>
  <si>
    <t>ΑΙ040152</t>
  </si>
  <si>
    <t>52/1152</t>
  </si>
  <si>
    <t>Φ297749</t>
  </si>
  <si>
    <t>52/1337</t>
  </si>
  <si>
    <t>ΑΚ759151</t>
  </si>
  <si>
    <t>52/1041</t>
  </si>
  <si>
    <t>ΑΖ514979</t>
  </si>
  <si>
    <t>52/462</t>
  </si>
  <si>
    <t>ΑΜ449552</t>
  </si>
  <si>
    <t>45/1293</t>
  </si>
  <si>
    <t>ΑΜ188672</t>
  </si>
  <si>
    <t>45/354</t>
  </si>
  <si>
    <t>ΑΗ035617</t>
  </si>
  <si>
    <t>45/1308</t>
  </si>
  <si>
    <t>ΑΙ548830</t>
  </si>
  <si>
    <t>39/503</t>
  </si>
  <si>
    <t>ΑΜ620188</t>
  </si>
  <si>
    <t>45/1553</t>
  </si>
  <si>
    <t>ΑΕ593994</t>
  </si>
  <si>
    <t>45/1752</t>
  </si>
  <si>
    <t>ΑΒ769591</t>
  </si>
  <si>
    <t>66/1130</t>
  </si>
  <si>
    <t>ΑΖ034821</t>
  </si>
  <si>
    <t>66/1651</t>
  </si>
  <si>
    <t>ΑΒ785153</t>
  </si>
  <si>
    <t>55/1440</t>
  </si>
  <si>
    <t>ΑΒ530387</t>
  </si>
  <si>
    <t>55/1393</t>
  </si>
  <si>
    <t>ΑΕ286630</t>
  </si>
  <si>
    <t>55/1585</t>
  </si>
  <si>
    <t>ΑΚ644550</t>
  </si>
  <si>
    <t>55/851</t>
  </si>
  <si>
    <t>ΑΝ159900</t>
  </si>
  <si>
    <t>55/1001</t>
  </si>
  <si>
    <t>Φ368029</t>
  </si>
  <si>
    <t>55/1701</t>
  </si>
  <si>
    <t>Τ073079</t>
  </si>
  <si>
    <t>61/1637</t>
  </si>
  <si>
    <t>ΑΕ800903</t>
  </si>
  <si>
    <t>61/665</t>
  </si>
  <si>
    <t>ΑΒ022674</t>
  </si>
  <si>
    <t>61/657</t>
  </si>
  <si>
    <t>ΑΚ145563</t>
  </si>
  <si>
    <t>61/618</t>
  </si>
  <si>
    <t>ΑΒ022397</t>
  </si>
  <si>
    <t>61/269</t>
  </si>
  <si>
    <t>Ξ051361</t>
  </si>
  <si>
    <t>61/197</t>
  </si>
  <si>
    <t>ΑΕ546755</t>
  </si>
  <si>
    <t>45/1064</t>
  </si>
  <si>
    <t>ΑΝ077382</t>
  </si>
  <si>
    <t>45/996</t>
  </si>
  <si>
    <t>ΑΚ823634</t>
  </si>
  <si>
    <t>45/109</t>
  </si>
  <si>
    <t>ΑΚ428458</t>
  </si>
  <si>
    <t>45/220</t>
  </si>
  <si>
    <t>ΑΙ047951</t>
  </si>
  <si>
    <t>37/1133</t>
  </si>
  <si>
    <t>ΑΜ203304</t>
  </si>
  <si>
    <t>37/598</t>
  </si>
  <si>
    <t>ΑΙ117420</t>
  </si>
  <si>
    <t>37/726</t>
  </si>
  <si>
    <t>ΑΒ643527</t>
  </si>
  <si>
    <t>66/164</t>
  </si>
  <si>
    <t>Σ034701</t>
  </si>
  <si>
    <t>66/842</t>
  </si>
  <si>
    <t>Π727522</t>
  </si>
  <si>
    <t>66/1685</t>
  </si>
  <si>
    <t>Π386746</t>
  </si>
  <si>
    <t>66/1231</t>
  </si>
  <si>
    <t>ΑΙ612318</t>
  </si>
  <si>
    <t>52/1423</t>
  </si>
  <si>
    <t>ΑΕ058788</t>
  </si>
  <si>
    <t>52/22</t>
  </si>
  <si>
    <t>ΑΙ609815</t>
  </si>
  <si>
    <t>52/811</t>
  </si>
  <si>
    <t>ΑΝ155270</t>
  </si>
  <si>
    <t>52/976</t>
  </si>
  <si>
    <t>ΑΜ535560</t>
  </si>
  <si>
    <t>ΔΕΝ ΈΧΕΙ ΥΠΟΨΗΦΙΟΤΗΤΕΣ</t>
  </si>
  <si>
    <t>37/586</t>
  </si>
  <si>
    <t>ΑΜ043765</t>
  </si>
  <si>
    <t>37/1035</t>
  </si>
  <si>
    <t>ΑΕ629253</t>
  </si>
  <si>
    <t>55/1698</t>
  </si>
  <si>
    <t>ΑΚ233021</t>
  </si>
  <si>
    <t>45/1099</t>
  </si>
  <si>
    <t>ΑΝ080962</t>
  </si>
  <si>
    <t>45/488</t>
  </si>
  <si>
    <t>Χ512929</t>
  </si>
  <si>
    <t>55/1562</t>
  </si>
  <si>
    <t>ΑΖ591173</t>
  </si>
  <si>
    <t>55/1734</t>
  </si>
  <si>
    <t>ΑΚ132392</t>
  </si>
  <si>
    <t>45/1717</t>
  </si>
  <si>
    <t>ΑΖ102520</t>
  </si>
  <si>
    <t>45/859</t>
  </si>
  <si>
    <t>ΑΕ970067</t>
  </si>
  <si>
    <t>39/552</t>
  </si>
  <si>
    <t>Π334976</t>
  </si>
  <si>
    <t>37/1829</t>
  </si>
  <si>
    <t>ΑΗ476085</t>
  </si>
  <si>
    <t>37/916</t>
  </si>
  <si>
    <t>ΑΗ117065</t>
  </si>
  <si>
    <t>61/1098</t>
  </si>
  <si>
    <t>ΑΚ778454</t>
  </si>
  <si>
    <t>61/1304</t>
  </si>
  <si>
    <t>ΑΝ011713</t>
  </si>
  <si>
    <t>61/579</t>
  </si>
  <si>
    <t>ΑΗ555518</t>
  </si>
  <si>
    <t>61/829</t>
  </si>
  <si>
    <t>ΑΚ586890</t>
  </si>
  <si>
    <t>61/1555</t>
  </si>
  <si>
    <t>ΑΒ664163</t>
  </si>
  <si>
    <t>61/1276</t>
  </si>
  <si>
    <t>Σ504417</t>
  </si>
  <si>
    <t>61/742</t>
  </si>
  <si>
    <t>ΑΙ108973</t>
  </si>
  <si>
    <t>ΑΡΧΙΚΟΣ ΠΙΝΑΚΑΣ ΜΟΡΙΟΔΟΤΗΣΗΣ - Η υπ' αρ. πρωτ.  10737/27.3.18  προκήρυξη του Γ.Ν.Α " Γ. ΓΕΝΝΗΜΑΤΑΣ</t>
  </si>
  <si>
    <t>ΕΚΠΑΙΔΕΥΤΙΚΟ ΕΡΓΟ ΩΣ ΕΚΠΑΙΔΕΥΟΜΕΝΟΣ</t>
  </si>
  <si>
    <t>1.2.1 ΕΠΙΜΕΛΗΤΗ Α΄ΠΑΘΟΛΟΓΙΑΣ  με αποδεδειγμένη εμπειρία και γνώση στην επείγουσα ιατρική ή εξειδίκευση στη Μ.Ε.Θ. (για το Τ.Ε.Π.) -                                         (1) ΘΕΣΗ</t>
  </si>
  <si>
    <t>ΑΚ088993</t>
  </si>
  <si>
    <t>55/1091</t>
  </si>
  <si>
    <t>Π569642</t>
  </si>
  <si>
    <t>55/371</t>
  </si>
  <si>
    <t>1.3.1 ΕΠΙΜΕΛΗΤΗ Α΄ΧΕΙΡΟΥΡΓΙΚΗΣ με αποδεδειγμένη εμπειρία και γνώση στην επείγουσα ιατρική ή εξειδίκευση στη Μ.Ε.Θ. (για το Τ.Ε.Π.)-                                       1 ΘΕΣΗ</t>
  </si>
  <si>
    <t xml:space="preserve">1.4.1 - 1.4.7 ΕΠΙΜΕΛΗΤΗΣ Β ΑΝΑΣΘΗΣΙΟΛΟΓΙΑΣ ή ΠΑΘΟΛΟΓΙΑΣ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(1) ΘΕΣΗ </t>
  </si>
  <si>
    <t>ΑΝΑΙΣΘΗΣΙΟΛΟΓΙΑΣ</t>
  </si>
  <si>
    <t xml:space="preserve"> Σ580879</t>
  </si>
  <si>
    <t>ΑΖ442560</t>
  </si>
  <si>
    <t>37/1255</t>
  </si>
  <si>
    <t>ΑΜ077610</t>
  </si>
  <si>
    <t>37/1126</t>
  </si>
  <si>
    <t>ΑΝ541919</t>
  </si>
  <si>
    <t>37/900</t>
  </si>
  <si>
    <t>ΑΒ553859</t>
  </si>
  <si>
    <t>37/594</t>
  </si>
  <si>
    <t>ΑΝ3828545</t>
  </si>
  <si>
    <t>37/578</t>
  </si>
  <si>
    <t>ΑΕ061670</t>
  </si>
  <si>
    <t>37/455</t>
  </si>
  <si>
    <t>ΑΒ295088</t>
  </si>
  <si>
    <t>37/396</t>
  </si>
  <si>
    <t>ΠΑΘΟΛΟΓΙΑΣ</t>
  </si>
  <si>
    <t>ΑΙ023906</t>
  </si>
  <si>
    <t>55/1160</t>
  </si>
  <si>
    <t>ΑΒ564453</t>
  </si>
  <si>
    <t>55/871</t>
  </si>
  <si>
    <t>Ξ168454</t>
  </si>
  <si>
    <t>55/554</t>
  </si>
  <si>
    <t>Σ698665</t>
  </si>
  <si>
    <t>55/78</t>
  </si>
  <si>
    <t>ΚΑΡΔΙΟΛΟΓΙΑΣ</t>
  </si>
  <si>
    <t>ΑΗ998255</t>
  </si>
  <si>
    <t>45/1116</t>
  </si>
  <si>
    <t>ΑΚ012977</t>
  </si>
  <si>
    <t>45/1024</t>
  </si>
  <si>
    <t>ΑΒ318724</t>
  </si>
  <si>
    <t>45/879</t>
  </si>
  <si>
    <t>ΑΒ770240</t>
  </si>
  <si>
    <t>45/640</t>
  </si>
  <si>
    <t>ΑΕ088389</t>
  </si>
  <si>
    <t>45/357</t>
  </si>
  <si>
    <t>ΧΕΙΡΟΥΡΓΙΚΗΣ</t>
  </si>
  <si>
    <t>ΑΒ523950</t>
  </si>
  <si>
    <t>66/1399</t>
  </si>
  <si>
    <t>ΠΝΕΥΜΟΝΟΛΟΓΙΑΣ - ΦΥΜΑΤΙΟΛΟΓΙΑΣ</t>
  </si>
  <si>
    <t>ΑΗ062648</t>
  </si>
  <si>
    <t>61/1716</t>
  </si>
  <si>
    <t>ΑΚ028511</t>
  </si>
  <si>
    <t>61/1438</t>
  </si>
  <si>
    <t>ΑΒ358622</t>
  </si>
  <si>
    <t>61/576</t>
  </si>
  <si>
    <t>ΑΙ677843</t>
  </si>
  <si>
    <t>61/564</t>
  </si>
  <si>
    <t>ΑΖ618062</t>
  </si>
  <si>
    <t>61/546</t>
  </si>
  <si>
    <t>ΑΑ095218</t>
  </si>
  <si>
    <t>61/159</t>
  </si>
  <si>
    <t>ΟΡΘΟΠΕΔΙΚΗΣ</t>
  </si>
  <si>
    <t>ΑΚ163325</t>
  </si>
  <si>
    <t>52/1405</t>
  </si>
  <si>
    <t>ΑΗ142997</t>
  </si>
  <si>
    <t>52/1147</t>
  </si>
  <si>
    <t>ΑΜ151715</t>
  </si>
  <si>
    <t>52/242</t>
  </si>
  <si>
    <t>ΓΕΝΙΚΗΣ ΙΑΤΡΙΚΗΣ</t>
  </si>
  <si>
    <t>ΑΜ150260</t>
  </si>
  <si>
    <t>39/1210</t>
  </si>
  <si>
    <t>1.5.1 ΕΠΙΜΕΛΗΤΗ Β΄ΠΑΘΟΛΟΓΙΑΣ  με αποδεδειγμένη εμπειρία και γνώση στην επείγουσα ιατρική ή εξειδίκευση στη Μ.Ε.Θ. (για το Τ.Ε.Π.) -                                   (4) ΘΕΣΕΙΣ</t>
  </si>
  <si>
    <t>ΕΠ. Β ΄ΠΑΘΟΛΟΓΙΑΣ</t>
  </si>
  <si>
    <t>ΑΚ 233021</t>
  </si>
  <si>
    <t>Π377209</t>
  </si>
  <si>
    <t>55/1135</t>
  </si>
  <si>
    <t>ΑΚ376493</t>
  </si>
  <si>
    <t>55/939</t>
  </si>
  <si>
    <t>ΑΖ713059</t>
  </si>
  <si>
    <t>55/621</t>
  </si>
  <si>
    <t>ΑΕ782346</t>
  </si>
  <si>
    <t>55/543</t>
  </si>
  <si>
    <t>ΑΒ291996</t>
  </si>
  <si>
    <t>55/280</t>
  </si>
  <si>
    <t>ΑΖ454783</t>
  </si>
  <si>
    <t>55/259</t>
  </si>
  <si>
    <t>1.6.1 ΕΠΙΜΕΛΗΤΗ Β΄ΧΕΙΡΟΥΡΓΙΚΗΣ με αποδεδειγμένη εμπειρία και γνώση στην επείγουσα ιατρική ή εξειδίκευση στη Μ.Ε.Θ. (για το Τ.Ε.Π.)-                                           (3) ΘΕΣΕΙΣ</t>
  </si>
  <si>
    <t>Ρ699924</t>
  </si>
  <si>
    <t>66/1632</t>
  </si>
  <si>
    <t>ΕΠ. Β' ΧΕΙΡΟΥΡΓΙΚΗΣ</t>
  </si>
  <si>
    <t>816519</t>
  </si>
  <si>
    <t>66/1436</t>
  </si>
  <si>
    <t>ΑΗ132524</t>
  </si>
  <si>
    <t>66/1366</t>
  </si>
  <si>
    <t>ΑΜ078512</t>
  </si>
  <si>
    <t>66/1253</t>
  </si>
  <si>
    <t>ΑΖ130024</t>
  </si>
  <si>
    <t>66/946</t>
  </si>
  <si>
    <t>ΑΚ649680</t>
  </si>
  <si>
    <t>66/882</t>
  </si>
  <si>
    <t>Τ521080</t>
  </si>
  <si>
    <t>66/692</t>
  </si>
  <si>
    <t>ΑΒ594400</t>
  </si>
  <si>
    <t>66/526</t>
  </si>
  <si>
    <t>ΑΝ086799</t>
  </si>
  <si>
    <t>66/489</t>
  </si>
  <si>
    <t>ΑΙ018564</t>
  </si>
  <si>
    <t>66/423</t>
  </si>
  <si>
    <t>ΑΙ247147</t>
  </si>
  <si>
    <t>66/129</t>
  </si>
  <si>
    <t>Χ171352</t>
  </si>
  <si>
    <t>66/80</t>
  </si>
  <si>
    <t>ΧΕΙΡΟΥΡΓΙΚΗ</t>
  </si>
  <si>
    <t>ΠΑΘΟΛΟΓΙΑ</t>
  </si>
  <si>
    <t>ΟΡΘΟΠΕΔΙΚΗ</t>
  </si>
  <si>
    <t>ΚΑΡΔΙΟΛΟΓΙΑ</t>
  </si>
  <si>
    <t>ΓΕΝΙΚΗ ΙΑΤΡΙΚΗ</t>
  </si>
  <si>
    <t>ΑΝΑΙΣΘΗΣΙΟΛΟΓΙΑ</t>
  </si>
  <si>
    <t>ΠΝΕΥΜΟΝΟΛΟΓΙΑ - ΦΥΜΑΤΙΟΛΟΓΙΑ</t>
  </si>
  <si>
    <t>1.7.1 ΕΠΙΜΕΛΗΤΗ Β΄ΟΡΘΟΠΕΔΙΚΗΣ  με αποδεδειγμένη εμπειρία και γνώση στην επείγουσα ιατρική ή εξειδίκευση στη Μ.Ε.Θ. (για το Τ.Ε.Π.)                                       (1) ΘΕΣΗ</t>
  </si>
  <si>
    <t>ΑΙ049217</t>
  </si>
  <si>
    <t>52/1451</t>
  </si>
  <si>
    <t>ΕΠ Β' ΟΡΘΟΠΕΔΙΚΗΣ</t>
  </si>
  <si>
    <t>52/1976</t>
  </si>
  <si>
    <t>ΑΖ082505</t>
  </si>
  <si>
    <t>52/655</t>
  </si>
  <si>
    <t>Ρ257039</t>
  </si>
  <si>
    <t>52/515</t>
  </si>
  <si>
    <t>ΑΜ15175</t>
  </si>
  <si>
    <t>ΑΙ576202</t>
  </si>
  <si>
    <t>52/123</t>
  </si>
  <si>
    <t>ΑΡΧΙΚΟΣ ΠΙΝΑΚΑΣ ΜΟΡΙΟΔΟΤΗΣΗΣ - Η υπ’ αριθμ. πρωτ. 6811/27.3.18 προκήρυξη του Γ.Ν.Α " ΣΙΣΜΑΝΟΓΛΕΙΟ - ΑΜΑΛΙΑ ΦΛΕΜΙΓΚ" (ΟΡΓΑΝΙΚΗ ΜΟΝΑΔΑ ΤΗΣ ΕΔΡΑΣ ΣΙΣΜΑΝΟΓΛΕΙΟ)</t>
  </si>
  <si>
    <t>1.9.1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</si>
  <si>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ΑΕ109128</t>
  </si>
  <si>
    <t>45/629</t>
  </si>
  <si>
    <t>ΕΠ.Α' ΚΑΡΔΙΟΛΟΓΙΑΣ</t>
  </si>
  <si>
    <t>ΑΗ753890</t>
  </si>
  <si>
    <t>45/307</t>
  </si>
  <si>
    <t>1.10.1 ΕΠΙΜΕΛΗΤΗ Α΄ΠΝΕΜΟΝΟΛΟΓΙΑΣ -ΦΥΜΑΤΙΟΛΟΓΙΑΣ  με αποδεδειγμένη εμπειρία και γνώση στην επείγουσα ιατρική ή εξειδίκευση στη Μ.Ε.Θ. (για το Τ.Ε.Π.)-                                       1 ΘΕΣΗ</t>
  </si>
  <si>
    <t>ΕΠ. Α' ΠΝΕΥΜΟΝΟΛΟΓΙΑΣ</t>
  </si>
  <si>
    <t>ΑΒ728625</t>
  </si>
  <si>
    <t>61/1117</t>
  </si>
  <si>
    <t>1.11.1 ΕΠΙΜΕΛΗΤΗ Β ΠΑΘΟΛΟΓΙΑΣ  με αποδεδειγμένη εμπειρία και γνώση στην επείγουσα ιατρική ή εξειδίκευση στη Μ.Ε.Θ. (για το ΤΕΠ)                                            (2) ΘΕΣΕΙΣ</t>
  </si>
  <si>
    <t>Σ573909</t>
  </si>
  <si>
    <t>55/1435</t>
  </si>
  <si>
    <t>ΕΠ.Β' ΠΑΘΟΛΟΓΙΑΣ</t>
  </si>
  <si>
    <t>Τ041046</t>
  </si>
  <si>
    <t>55/441</t>
  </si>
  <si>
    <t>Π929643</t>
  </si>
  <si>
    <t>55/369</t>
  </si>
  <si>
    <t>ΑΖ060211</t>
  </si>
  <si>
    <t>55/167</t>
  </si>
  <si>
    <t>1.12.1 ΕΠΙΜΕΛΗΤΗ Β΄ ΧΕΙΡΟΥΡΓΙΚΗΣ με αποδεδειγμένη εμπειρία και γνώση στην επείγουσα ιατρική ή εξειδίκευση στη Μ.Ε.Θ. (για το Τ.Ε.Π.) -                                   (2) ΘΕΣΕΙΣ</t>
  </si>
  <si>
    <t>1.13.1 ΕΠΙΜΕΛΗΤΗ Β΄ ΠΝΕΥΜΟΝΟΛΟΓΙΑΣ - ΦΥΜΑΤΙΟΛΟΓΙΑΣ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(2) ΘΕΣΕΙΣ</t>
  </si>
  <si>
    <t>ΑΕ801305</t>
  </si>
  <si>
    <t>61/1733</t>
  </si>
  <si>
    <t>ΕΠ.Β΄ΠΝΕΥΜΟΝΟΛΟΓΙΑΣ- ΦΥΜΑΤΙΟΛΟΓΙΑΣ</t>
  </si>
  <si>
    <t>ΑΒ665730</t>
  </si>
  <si>
    <t>61/941</t>
  </si>
  <si>
    <t>ΑΗ535126</t>
  </si>
  <si>
    <t>61/627</t>
  </si>
  <si>
    <t>ΑΜ504210</t>
  </si>
  <si>
    <t>61/531</t>
  </si>
  <si>
    <t>ΑΙ576979</t>
  </si>
  <si>
    <t>61/449</t>
  </si>
  <si>
    <t>ΑΒ424645</t>
  </si>
  <si>
    <t>61/416</t>
  </si>
  <si>
    <t>Σ028237</t>
  </si>
  <si>
    <t>61/224</t>
  </si>
  <si>
    <t>ΑΙ098276</t>
  </si>
  <si>
    <t>61/212</t>
  </si>
  <si>
    <t>1.14.1 ΕΠΙΜΕΛΗΤΗ Β΄ ΚΑΡΔΙΟΛΟΓΙΑΣ  με αποδεδειγμένη εμπειρία και γνώση στην επείγουσα ιατρική ή εξειδίκευση στη Μ.Ε.Θ. (για το Τ.Ε.Π.)                                       (1) ΘΕΣΗ</t>
  </si>
  <si>
    <t>Φ236013</t>
  </si>
  <si>
    <t>45/1827</t>
  </si>
  <si>
    <t>ΕΠ.Β' ΚΑΡΔΙΟΛΟΓΙΑΣ</t>
  </si>
  <si>
    <t>ΑΗ046167</t>
  </si>
  <si>
    <t>45/1668</t>
  </si>
  <si>
    <t>ΑΕ977844</t>
  </si>
  <si>
    <t>45/1094</t>
  </si>
  <si>
    <t>1.15.1 ΕΠΙΜΕΛΗΤΗ Β΄ ΑΝΑΙΣΘΗΣΙΟΛΟΓΙΑΣ  με αποδεδειγμένη εμπειρία και γνώση στην επείγουσα ιατρική ή εξειδίκευση στη Μ.Ε.Θ. (για το Τ.Ε.Π.)                                       (1) ΘΕΣΗ</t>
  </si>
  <si>
    <t>ΕΠ. Β' ΑΝΑΙΣΘΗΣΙΟΛΟΓΙΑΣ</t>
  </si>
  <si>
    <t>Χ061945</t>
  </si>
  <si>
    <t>37/1804</t>
  </si>
  <si>
    <t>ΑΜ254867</t>
  </si>
  <si>
    <t>37/1786</t>
  </si>
  <si>
    <t>ΑΕ276574</t>
  </si>
  <si>
    <t>37/1479</t>
  </si>
  <si>
    <t>ΑΜ064010</t>
  </si>
  <si>
    <t>37/1462</t>
  </si>
  <si>
    <t>ΑΗ070435</t>
  </si>
  <si>
    <t>37/1395</t>
  </si>
  <si>
    <t>ΑΗ516166</t>
  </si>
  <si>
    <t>37/1127</t>
  </si>
  <si>
    <t>ΑΑ035446</t>
  </si>
  <si>
    <t>37/1023</t>
  </si>
  <si>
    <t>ΑΝ061982</t>
  </si>
  <si>
    <t>37/993</t>
  </si>
  <si>
    <t>Π587957</t>
  </si>
  <si>
    <t>37/635</t>
  </si>
  <si>
    <t>Χ055884</t>
  </si>
  <si>
    <t>37/632</t>
  </si>
  <si>
    <t>AM078512</t>
  </si>
  <si>
    <t>ΑΡΧΙΚΟΣ ΠΙΝΑΚΑΣ ΜΟΡΙΟΔΟΤΗΣΗΣ -  Η υπ’ αριθ. πρωτ. 9165/23-3-18 Ορθή Επανάληψη προκήρυξη του Γ.Ν.ΝΕΑΣ ΙΩΝΙΑΣ " ΚΩΝΣΤΑΝΤΟΠΟΥΛΕΙΟ" -ΠΑΤΗΣΙΩΝ  (ΟΡΓΑΝΙΚΗ ΜΟΝΑΔΑ ΤΗΣ ΕΔΡΑΣ "ΚΩΝΣΤΑΝΤΟΠΟΥΛΕΙΟ Ν. ΙΩΝΙΑΣ"</t>
  </si>
  <si>
    <t>1.17.1 ΕΠΙΜΕΛΗΤΗ Α΄ΚΑΡΔΙΟΛΟΓΙΑΣ  με αποδεδειγμένη εμπειρία και γνώση στην επείγουσα ιατρική ή εξειδίκευση στη Μ.Ε.Θ. (για το Τ.Ε.Π.) -                                    (1) ΘΕΣΗ</t>
  </si>
  <si>
    <t>ΑΙ015754</t>
  </si>
  <si>
    <t>45/1801</t>
  </si>
  <si>
    <t>ΕΠ. Α' ΚΑΡΔΙΟΛΟΓΙΑΣ</t>
  </si>
  <si>
    <t>ΑΙ638401</t>
  </si>
  <si>
    <t>45/1168</t>
  </si>
  <si>
    <t>Ρ805056</t>
  </si>
  <si>
    <t>45/718</t>
  </si>
  <si>
    <t>ΑΒ213862</t>
  </si>
  <si>
    <t>45/362</t>
  </si>
  <si>
    <t>1.18.1 ΕΠΙΜΕΛΗΤΗ Α΄ΠΑΘΟΛΟΓΙΑΣ με αποδεδειγμένη εμπειρία και γνώση στην επείγουσα ιατρική ή εξειδίκευση στη Μ.Ε.Θ. (για το Τ.Ε.Π.)-                                                                        1 ΘΕΣΗ</t>
  </si>
  <si>
    <t>ΕΠ.   Α' ΠΑΘΟΛΟΓΙΑΣ</t>
  </si>
  <si>
    <t>1.19.1 ΕΠΙΜΕΛΗΤΗΣ Β ΓΕΝΙΚΗΣ ΙΑΤΡΙΚΗΣ  με αποδεδειγμένη εμπειρία και γνώση στην επείγουσα ιατρική διάσωση, προνοσοκομειακή περίθαλψη και διαχείριση - διοίκηση - συντονισμό του έργου της εφημερίας  (για το ΤΕΠ.)                                                                  (2) ΘΕΣΕΙΣ</t>
  </si>
  <si>
    <t>ΑΗ928320</t>
  </si>
  <si>
    <t>39/1545</t>
  </si>
  <si>
    <t>ΕΠ. Β΄ ΓΕΝΙΚΗΣ ΙΑΤΡΙΚΗΣ</t>
  </si>
  <si>
    <t>ΑΙ597379</t>
  </si>
  <si>
    <t>39/532</t>
  </si>
  <si>
    <t>ΑΡΧΙΚΟΣ ΠΙΝΑΚΑΣ ΜΟΡΙΟΔΟΤΗΣΗΣ - Η υπ’ αριθμ. πρωτ. 5806/27.03.2018 προκήρυξη του Γ.Ο.Ν.Κ. "ΟΙ ΑΓΙΟΙ ΑΝΑΡΓΥΡΟΙ"</t>
  </si>
  <si>
    <t>ΑΕ732416</t>
  </si>
  <si>
    <t>45/1164</t>
  </si>
  <si>
    <t>Ρ040794</t>
  </si>
  <si>
    <t>61/1040</t>
  </si>
  <si>
    <t xml:space="preserve">1.22.1 - 1.22.7 ΕΠΙΜΕΛΗΤΗΣ Α ΑΝΑΣΘΗΣΙΟΛΟΓΙΑΣ ή ΠΑΘΟΛΟΓΙΑΣ 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(4) ΘΕΣΕΙΣ </t>
  </si>
  <si>
    <t>ΑΙ070231</t>
  </si>
  <si>
    <t>37/933</t>
  </si>
  <si>
    <t>ΑΚ046813</t>
  </si>
  <si>
    <t>1.94.1 ΕΠΙΜΕΛΗΤΗΣ Β'  ΟΡΘΟΠΕΔΙΚΗΣ με αποδεδειγμένη εμπειρία και γνώση στην επείγουσα ιατρική ή εξειδίκευση στη Μ.Ε.Θ. (για το Τ.Ε.Π.)-                                                                                                              (1) ΘΕΣΗ</t>
  </si>
  <si>
    <t xml:space="preserve">1.21.1 - 1.21.7 ΕΠΙΜΕΛΗΤΗΣ Α΄ ΑΝΑΣΘΗΣΙΟΛΟΓΙΑΣ ή ΠΑΘΟΛΟΓΙΑΣ ή ΚΑΡΔΙΟΛΟΓΙΑΣ ή ΧΕΙΡΟΥΡΓΙΚΗΣ ή ΠΝΕΥΜΟΝΟΛΟΓΙΑΣ - ΦΥΜΑΤΙΟΛΟΓΙΑΣ ή ΟΡΘΟΠΕΔΙΚΗΣ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διοικηση - συντονισμό του έργου της εφημερίας (για το ΤΕΠ)                                                                                                               (2) ΘΕΣΕΙΣ </t>
  </si>
  <si>
    <t>ΜΕΤΑ  ΤΗΝ ΑΝΑΓΩΓΗ ΤΩΝ 200</t>
  </si>
  <si>
    <t xml:space="preserve">ΟΡΘΟΠΕΔΙΚΗΣ </t>
  </si>
  <si>
    <t xml:space="preserve"> </t>
  </si>
  <si>
    <t>ΜΟΡΙΟΔΟΤΗΣΗ ΜΕΤΑ ΤΗΝ ΑΝΑΓΩΓΗ ΣΤΑ 200</t>
  </si>
  <si>
    <t>2.10.1 - 2.10.7   ΕΠΙΜΕΛΗΤΗ Α΄  ΑΝΑΣΘΗΣΙΟΛΟΓΙΑΣ ή ΠΑΘΟΛΟΓΙΑΣ ή ΚΑΡΔΙΟΛΟΓΙΑΣ ή  ΧΕΙΡΟΥΡΓΙΚΗΣ ή ΠΝΕΥΜΟΝΟΛΟΓΙΑΣ - ΦΥΜΑΤΙΟΛΟΓΙΑΣ ή ΟΡΘΟΠΑΙΔΙΚΗΣ με αποδεδειγμένη εμπειρία και γνώση στην επείγουσα ιατρική ή εξειδίκευση στη Μ.Ε.Θ. ή ΓΕΝΙΚΗΣ ΙΑΤΡΙΚΗΣ με αποδεδειγμένη εμπειρία και γνώση στην επείγουσα ιατρική, διάσωση, προνοσοκομειακλη περίθαλψη και διαχείριση  - διοίκηση - συντονισμό του έργου της εφημερίας (για το ΤΕΠ)                                                                                                                                                (2) ΘΕΣΕΙΣ</t>
  </si>
  <si>
    <t>2.63.1 ΕΠΙΜΕΛΗΤΗ Β΄  ΚΑΡΔΙΟΛΟΓΙΑΣ με αποδεδειγμένη εμπειρία και γνώση στην επείγουσα ιατρική ή εξειδίκευση στη Μ.Ε.Θ. (για το Τ.Ε.Π.)-                                                (2) ΘΕΣΕΙΣ</t>
  </si>
  <si>
    <t>2.62.1 ΕΠΙΜΕΛΗΤΗ Β΄  ΟΡΘΟΠΑΙΔΙΚΗΣ με αποδεδειγμένη εμπειρία και γνώση στην επείγουσα ιατρική ή εξειδίκευση στη Μ.Ε.Θ. (για το Τ.Ε.Π.)-            (2) ΘΕΣΕΙΣ</t>
  </si>
  <si>
    <t>1.44.1 ΕΠΙΜΕΛΗΤΗ Β΄ ΚΑΡΔΙΟΛΟΓΙΑΣ με αποδεδειγμένη εμπειρία και γνώση στην επείγουσα ιατρική ή εξειδίκευση στη Μ.Ε.Θ. (για το Τ.Ε.Π.) -                                   (2) ΘΕΣΕΙΣ</t>
  </si>
  <si>
    <t>1.23.1 - 1.23.2 ΕΠΙΜΕΛΗΤΗ Β΄ΑΝΑΙΣΘΗΣΙΟΛΟΓΙΑΣ ή ΧΕΙΡΟΥΡΓΙΚΗΣ με αποδεδειγμένη εμπειρία και γνώση στην επείγουσα ιατρική ή εξειδίκευση στη Μ.Ε.Θ. (για το Τ.Ε.Π.)-                                         (1) ΘΕΣΗ</t>
  </si>
  <si>
    <t>ΑΡΧΙΚΟΣ ΠΙΝΑΚΑΣ ΜΟΡΙΟΔΟΤΗΣΗΣ-  Η υπ' αρ. πρωτ. 10004/Φ702/28.03.2018  προκήρυξη του Γ.Ν.ΕΛΕΥΣΙΝΑΣ "ΘΡΙΑΣΙΟ"</t>
  </si>
  <si>
    <t>ΑΡΧΙΚΟΣ ΠΙΝΑΚΑΣ ΜΟΡΙΟΔΟΤΗΣΗΣ  προκήρυξη 4731/21.03.2018 του Γ.Ν. ΧΙΟΥ "ΣΚΥΛΙΤΣΕΙΟ"</t>
  </si>
  <si>
    <t>ΑΡΧΙΚΟΣ ΠΙΝΑΚΑΣ ΜΟΡΙΟΔΟΤΗΣΗΣ  προκήρυξη 5648/27.03.2018 του Γ.Ν.ΠΕΙΡΑΙΑ " ΤΖΑΝΕΙΟ"</t>
  </si>
  <si>
    <t>ΑΡΧΙΚΟΣ ΠΙΝΑΚΑΣ ΜΟΡΙΟΔΟΤΗΣΗΣ  Προκήρυξη 3819/27.03.2018 του Γ.Ν.ΣΑΜΟΥ  " ΑΓΙΟΣ ΠΑΝΤΕΛΕΗΜΩΝ"</t>
  </si>
  <si>
    <t>ΑΡΧΙΚΟΣ ΠΙΝΑΚΑΣ ΜΟΡΙΟΔΟΤΗΣΗΣ - Προκήρυξη 7534/27.03.2018 - ΟΡΘΗ ΕΠΑΝΑΛΗΨΗ - του Γ.Ν. ΡΟΔΟΥ  "ΑΝΔΡΕΑΣ ΠΑΠΑΝΔΡΕΟΥ" - Γ.Ν. -Κ.Υ. " ΙΠΠΟΚΡΑΤΕΙΟΝ" - Γ.Ν. - Κ.Υ.  ΚΑΛΥΜΝΟΥ " ΤΟ ΒΟΥΒΑΛΕΙΟ"   (  ΟΡΓΑΝΙΚΗ ΜΟΝΑΔΑ ΤΗΣ ΕΔΡΑΣ " ΡΟΔΟΣ ΑΝΔΡΕΑΣ ΠΑΠΑΝΔΡΕΟΥ" )</t>
  </si>
  <si>
    <t>ΑΡΧΙΚΟΣ ΠΙΝΑΚΑΣ ΜΟΡΙΟΔΟΤΗΣΗΣ  Προκήρυξη 3410/26.03.2018 του ΚΡΑΤΙΚΟΥ ΘΕΡΑΠΕΥΤΗΡΙΟΥ - Κ.Υ. ΛΕΡΟΥ</t>
  </si>
  <si>
    <t>ΑΡΧΙΚΟΣ ΠΙΝΑΚΑΣ ΜΟΡΙΟΔΟΤΗΣΗΣ  Προκήρυξη 5190/23.03.2018 - ΟΡΘΗ ΕΠΑΝΑΛΗΨΗ του Γ.Ν.ΜΥΤΙΛΗΝΗΣ   " ΒΟΣΤΑΝΕΙΟ"</t>
  </si>
  <si>
    <t>ΑΡΧΙΚΟΣ ΠΙΝΑΚΑΣ ΜΟΡΙΟΔΟΤΗΣΗΣ  Προκήρυξη 14273/28.03.2018 του Γ.Ν. ΝΙΚΑΙΑΣ ΠΕΙΡΑΙΑ  "ΑΓΙΟΣ ΠΑΜΤΕΛΕΗΜΩΝ" - Γ.Ν.Δ.Α. " ΑΓΙΑ ΒΑΡΒΑΡΑ" ( ΟΡΓΑΝΙΚΗ ΜΟΝΑΔΑ ΤΗΣ ΕΔΡΑΣ ΝΙΚΑΙΑ ΑΓΙΟΣ ΠΑΝΤΕΛΕΗΜΩΝ)</t>
  </si>
  <si>
    <t>ΑΡΧΙΚΟΣ ΠΙΝΑΚΑΣ ΜΟΡΙΟΔΟΤΗΣΗΣ  Προκήρυξη 4607/26.03.2018 του Γ.Ν. ΒΟΥΛΑΣ "ΑΣΚΛΗΠΙΕΙΟ"</t>
  </si>
  <si>
    <t>ΑΡΧΙΚΟΣ ΠΙΝΑΚΑΣ ΜΟΡΙΟΔΟΤΗΣΗΣ  Προκήρυξη 3137/27.03.2018 - ΟΡΘΗ ΕΠΑΝΑΛΗΨΗτου Γ.Ν. ΣΥΡΟΥ " ΒΑΡΔΑΚΕΙΟ &amp; ΠΡΩΙΟ"</t>
  </si>
  <si>
    <t>ΑΡΧΙΚΟΣ ΠΙΝΑΚΑΣ ΜΟΡΙΟΔΟΤΗΣΗΣ  Προκήρυξη 11515/28.03.2018 του Π.Γ.Ν. " ΑΤΤΙΚΟΝ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</si>
</sst>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\ _€"/>
  </numFmts>
  <fonts count="29" x14ac:knownFonts="1">
    <font>
      <sz val="11"/>
      <color rgb="FF000000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sz val="10"/>
      <name val="Arial"/>
      <family val="2"/>
      <charset val="161"/>
    </font>
    <font>
      <b/>
      <sz val="12"/>
      <color indexed="55"/>
      <name val="Calibri"/>
      <family val="2"/>
      <charset val="161"/>
    </font>
    <font>
      <b/>
      <sz val="10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0"/>
      <color indexed="55"/>
      <name val="Calibri"/>
      <family val="2"/>
      <charset val="161"/>
    </font>
    <font>
      <sz val="12"/>
      <color indexed="55"/>
      <name val="Calibri"/>
      <family val="2"/>
      <charset val="161"/>
    </font>
    <font>
      <b/>
      <sz val="10"/>
      <name val="Calibri"/>
      <family val="2"/>
      <charset val="161"/>
    </font>
    <font>
      <sz val="8"/>
      <name val="Calibri"/>
      <family val="2"/>
      <charset val="161"/>
    </font>
    <font>
      <b/>
      <sz val="11"/>
      <name val="Arial"/>
      <family val="2"/>
      <charset val="161"/>
    </font>
    <font>
      <b/>
      <sz val="11"/>
      <color indexed="55"/>
      <name val="Arial"/>
      <family val="2"/>
      <charset val="161"/>
    </font>
    <font>
      <sz val="11"/>
      <color indexed="55"/>
      <name val="Calibri"/>
      <family val="2"/>
      <charset val="161"/>
    </font>
    <font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0"/>
      <name val="Arial"/>
      <family val="2"/>
      <charset val="161"/>
    </font>
    <font>
      <sz val="10"/>
      <name val="Calibri"/>
      <family val="2"/>
      <charset val="161"/>
    </font>
    <font>
      <sz val="9"/>
      <color indexed="55"/>
      <name val="Calibri"/>
      <family val="2"/>
      <charset val="161"/>
    </font>
    <font>
      <sz val="11"/>
      <name val="Arial"/>
      <family val="2"/>
      <charset val="161"/>
    </font>
    <font>
      <sz val="11"/>
      <color indexed="55"/>
      <name val="Calibri"/>
      <family val="2"/>
      <charset val="161"/>
    </font>
    <font>
      <b/>
      <sz val="11"/>
      <color indexed="55"/>
      <name val="Calibri"/>
      <family val="2"/>
      <charset val="161"/>
    </font>
    <font>
      <sz val="11"/>
      <color indexed="55"/>
      <name val="Calibri"/>
      <family val="2"/>
      <charset val="161"/>
    </font>
    <font>
      <b/>
      <sz val="11"/>
      <name val="Calibri"/>
      <family val="2"/>
      <charset val="161"/>
    </font>
    <font>
      <sz val="11"/>
      <color indexed="55"/>
      <name val="Calibri"/>
      <family val="2"/>
      <charset val="161"/>
    </font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indexed="23"/>
        <bgColor indexed="14"/>
      </patternFill>
    </fill>
    <fill>
      <patternFill patternType="solid">
        <fgColor indexed="18"/>
        <bgColor indexed="14"/>
      </patternFill>
    </fill>
    <fill>
      <patternFill patternType="solid">
        <fgColor indexed="18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18"/>
        <bgColor indexed="38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12"/>
      </patternFill>
    </fill>
    <fill>
      <patternFill patternType="solid">
        <fgColor theme="0"/>
        <bgColor indexed="1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12"/>
      </patternFill>
    </fill>
    <fill>
      <patternFill patternType="solid">
        <fgColor theme="0"/>
        <bgColor indexed="38"/>
      </patternFill>
    </fill>
  </fills>
  <borders count="2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5"/>
      </left>
      <right style="thin">
        <color indexed="45"/>
      </right>
      <top style="thin">
        <color indexed="4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10"/>
      </left>
      <right/>
      <top/>
      <bottom/>
      <diagonal/>
    </border>
  </borders>
  <cellStyleXfs count="2">
    <xf numFmtId="0" fontId="0" fillId="0" borderId="0"/>
    <xf numFmtId="0" fontId="27" fillId="0" borderId="0" applyBorder="0" applyProtection="0"/>
  </cellStyleXfs>
  <cellXfs count="298">
    <xf numFmtId="0" fontId="0" fillId="0" borderId="0" xfId="0"/>
    <xf numFmtId="0" fontId="0" fillId="0" borderId="0" xfId="0" applyAlignment="1">
      <alignment wrapText="1"/>
    </xf>
    <xf numFmtId="0" fontId="7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7" fillId="3" borderId="2" xfId="0" applyFont="1" applyFill="1" applyBorder="1" applyAlignment="1">
      <alignment horizontal="center" vertical="top" wrapText="1"/>
    </xf>
    <xf numFmtId="0" fontId="0" fillId="5" borderId="0" xfId="0" applyFill="1" applyAlignment="1">
      <alignment wrapText="1"/>
    </xf>
    <xf numFmtId="0" fontId="7" fillId="6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wrapText="1"/>
    </xf>
    <xf numFmtId="4" fontId="7" fillId="5" borderId="2" xfId="0" applyNumberFormat="1" applyFont="1" applyFill="1" applyBorder="1" applyAlignment="1">
      <alignment wrapText="1"/>
    </xf>
    <xf numFmtId="4" fontId="7" fillId="7" borderId="2" xfId="0" applyNumberFormat="1" applyFont="1" applyFill="1" applyBorder="1" applyAlignment="1">
      <alignment wrapText="1"/>
    </xf>
    <xf numFmtId="0" fontId="7" fillId="7" borderId="2" xfId="0" applyFont="1" applyFill="1" applyBorder="1" applyAlignment="1">
      <alignment wrapText="1"/>
    </xf>
    <xf numFmtId="0" fontId="9" fillId="5" borderId="2" xfId="0" applyFont="1" applyFill="1" applyBorder="1" applyAlignment="1">
      <alignment wrapText="1"/>
    </xf>
    <xf numFmtId="0" fontId="9" fillId="5" borderId="2" xfId="0" applyFont="1" applyFill="1" applyBorder="1" applyAlignment="1">
      <alignment horizontal="center" wrapText="1"/>
    </xf>
    <xf numFmtId="0" fontId="8" fillId="5" borderId="0" xfId="0" applyFont="1" applyFill="1" applyAlignment="1">
      <alignment wrapText="1"/>
    </xf>
    <xf numFmtId="4" fontId="0" fillId="5" borderId="0" xfId="0" applyNumberFormat="1" applyFill="1" applyAlignment="1">
      <alignment wrapText="1"/>
    </xf>
    <xf numFmtId="0" fontId="0" fillId="5" borderId="2" xfId="0" applyFill="1" applyBorder="1" applyAlignment="1">
      <alignment wrapText="1"/>
    </xf>
    <xf numFmtId="0" fontId="0" fillId="5" borderId="0" xfId="0" applyFill="1"/>
    <xf numFmtId="0" fontId="0" fillId="3" borderId="0" xfId="0" applyFill="1" applyAlignment="1">
      <alignment wrapText="1"/>
    </xf>
    <xf numFmtId="0" fontId="0" fillId="5" borderId="3" xfId="0" applyFill="1" applyBorder="1" applyAlignment="1">
      <alignment wrapText="1"/>
    </xf>
    <xf numFmtId="0" fontId="9" fillId="5" borderId="0" xfId="0" applyFont="1" applyFill="1" applyAlignment="1">
      <alignment horizontal="center" wrapText="1"/>
    </xf>
    <xf numFmtId="0" fontId="9" fillId="5" borderId="4" xfId="0" applyFont="1" applyFill="1" applyBorder="1" applyAlignment="1">
      <alignment horizontal="center" wrapText="1"/>
    </xf>
    <xf numFmtId="49" fontId="11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49" fontId="11" fillId="0" borderId="13" xfId="0" applyNumberFormat="1" applyFont="1" applyBorder="1" applyAlignment="1">
      <alignment horizontal="center" vertical="top" wrapText="1"/>
    </xf>
    <xf numFmtId="49" fontId="0" fillId="0" borderId="2" xfId="0" applyNumberFormat="1" applyBorder="1"/>
    <xf numFmtId="0" fontId="0" fillId="5" borderId="15" xfId="0" applyFill="1" applyBorder="1" applyAlignment="1">
      <alignment wrapText="1"/>
    </xf>
    <xf numFmtId="0" fontId="15" fillId="0" borderId="0" xfId="0" applyFont="1"/>
    <xf numFmtId="0" fontId="0" fillId="0" borderId="6" xfId="0" applyBorder="1" applyAlignment="1">
      <alignment wrapText="1"/>
    </xf>
    <xf numFmtId="0" fontId="0" fillId="0" borderId="15" xfId="0" applyBorder="1" applyAlignment="1">
      <alignment wrapText="1"/>
    </xf>
    <xf numFmtId="49" fontId="0" fillId="0" borderId="2" xfId="0" applyNumberFormat="1" applyBorder="1" applyAlignment="1">
      <alignment horizontal="center"/>
    </xf>
    <xf numFmtId="0" fontId="22" fillId="5" borderId="0" xfId="0" applyFont="1" applyFill="1" applyAlignment="1">
      <alignment wrapText="1"/>
    </xf>
    <xf numFmtId="0" fontId="26" fillId="5" borderId="0" xfId="0" applyFont="1" applyFill="1" applyAlignment="1">
      <alignment wrapText="1"/>
    </xf>
    <xf numFmtId="0" fontId="24" fillId="5" borderId="0" xfId="0" applyFont="1" applyFill="1" applyAlignment="1">
      <alignment wrapText="1"/>
    </xf>
    <xf numFmtId="164" fontId="9" fillId="5" borderId="2" xfId="0" applyNumberFormat="1" applyFont="1" applyFill="1" applyBorder="1" applyAlignment="1">
      <alignment wrapText="1"/>
    </xf>
    <xf numFmtId="164" fontId="9" fillId="10" borderId="2" xfId="0" applyNumberFormat="1" applyFont="1" applyFill="1" applyBorder="1" applyAlignment="1">
      <alignment wrapText="1"/>
    </xf>
    <xf numFmtId="164" fontId="9" fillId="7" borderId="2" xfId="0" applyNumberFormat="1" applyFont="1" applyFill="1" applyBorder="1" applyAlignment="1">
      <alignment wrapText="1"/>
    </xf>
    <xf numFmtId="164" fontId="0" fillId="10" borderId="2" xfId="0" applyNumberFormat="1" applyFill="1" applyBorder="1" applyAlignment="1">
      <alignment wrapText="1"/>
    </xf>
    <xf numFmtId="0" fontId="0" fillId="10" borderId="2" xfId="0" applyFill="1" applyBorder="1" applyAlignment="1">
      <alignment wrapText="1"/>
    </xf>
    <xf numFmtId="49" fontId="0" fillId="10" borderId="5" xfId="0" applyNumberFormat="1" applyFill="1" applyBorder="1"/>
    <xf numFmtId="164" fontId="9" fillId="11" borderId="4" xfId="0" applyNumberFormat="1" applyFont="1" applyFill="1" applyBorder="1" applyAlignment="1">
      <alignment wrapText="1"/>
    </xf>
    <xf numFmtId="4" fontId="9" fillId="10" borderId="2" xfId="0" applyNumberFormat="1" applyFont="1" applyFill="1" applyBorder="1" applyAlignment="1">
      <alignment wrapText="1"/>
    </xf>
    <xf numFmtId="164" fontId="9" fillId="11" borderId="2" xfId="0" applyNumberFormat="1" applyFont="1" applyFill="1" applyBorder="1" applyAlignment="1">
      <alignment wrapText="1"/>
    </xf>
    <xf numFmtId="0" fontId="0" fillId="12" borderId="2" xfId="0" applyFill="1" applyBorder="1" applyAlignment="1">
      <alignment wrapText="1"/>
    </xf>
    <xf numFmtId="0" fontId="15" fillId="10" borderId="2" xfId="0" applyFont="1" applyFill="1" applyBorder="1" applyAlignment="1">
      <alignment wrapText="1"/>
    </xf>
    <xf numFmtId="2" fontId="0" fillId="0" borderId="0" xfId="0" applyNumberFormat="1"/>
    <xf numFmtId="165" fontId="0" fillId="0" borderId="0" xfId="0" applyNumberFormat="1"/>
    <xf numFmtId="0" fontId="0" fillId="10" borderId="0" xfId="0" applyFill="1" applyAlignment="1">
      <alignment wrapText="1"/>
    </xf>
    <xf numFmtId="0" fontId="9" fillId="11" borderId="2" xfId="0" applyFont="1" applyFill="1" applyBorder="1" applyAlignment="1">
      <alignment wrapText="1"/>
    </xf>
    <xf numFmtId="0" fontId="9" fillId="10" borderId="2" xfId="0" applyFont="1" applyFill="1" applyBorder="1" applyAlignment="1">
      <alignment wrapText="1"/>
    </xf>
    <xf numFmtId="164" fontId="9" fillId="10" borderId="4" xfId="0" applyNumberFormat="1" applyFont="1" applyFill="1" applyBorder="1" applyAlignment="1">
      <alignment wrapText="1"/>
    </xf>
    <xf numFmtId="164" fontId="0" fillId="11" borderId="2" xfId="0" applyNumberFormat="1" applyFill="1" applyBorder="1" applyAlignment="1">
      <alignment wrapText="1"/>
    </xf>
    <xf numFmtId="4" fontId="0" fillId="10" borderId="2" xfId="0" applyNumberFormat="1" applyFill="1" applyBorder="1" applyAlignment="1">
      <alignment wrapText="1"/>
    </xf>
    <xf numFmtId="4" fontId="0" fillId="11" borderId="2" xfId="0" applyNumberFormat="1" applyFill="1" applyBorder="1" applyAlignment="1">
      <alignment wrapText="1"/>
    </xf>
    <xf numFmtId="4" fontId="9" fillId="11" borderId="2" xfId="0" applyNumberFormat="1" applyFont="1" applyFill="1" applyBorder="1" applyAlignment="1">
      <alignment wrapText="1"/>
    </xf>
    <xf numFmtId="49" fontId="0" fillId="10" borderId="18" xfId="0" applyNumberFormat="1" applyFill="1" applyBorder="1"/>
    <xf numFmtId="4" fontId="7" fillId="10" borderId="2" xfId="0" applyNumberFormat="1" applyFont="1" applyFill="1" applyBorder="1" applyAlignment="1">
      <alignment wrapText="1"/>
    </xf>
    <xf numFmtId="0" fontId="0" fillId="10" borderId="15" xfId="0" applyFill="1" applyBorder="1" applyAlignment="1">
      <alignment wrapText="1"/>
    </xf>
    <xf numFmtId="0" fontId="0" fillId="3" borderId="15" xfId="0" applyFill="1" applyBorder="1" applyAlignment="1">
      <alignment wrapText="1"/>
    </xf>
    <xf numFmtId="0" fontId="0" fillId="9" borderId="15" xfId="0" applyFill="1" applyBorder="1" applyAlignment="1">
      <alignment wrapText="1"/>
    </xf>
    <xf numFmtId="164" fontId="0" fillId="9" borderId="15" xfId="0" applyNumberFormat="1" applyFill="1" applyBorder="1" applyAlignment="1">
      <alignment wrapText="1"/>
    </xf>
    <xf numFmtId="164" fontId="0" fillId="10" borderId="15" xfId="0" applyNumberFormat="1" applyFill="1" applyBorder="1" applyAlignment="1">
      <alignment wrapText="1"/>
    </xf>
    <xf numFmtId="0" fontId="0" fillId="10" borderId="3" xfId="0" applyFill="1" applyBorder="1" applyAlignment="1">
      <alignment wrapText="1"/>
    </xf>
    <xf numFmtId="0" fontId="15" fillId="10" borderId="15" xfId="0" applyFont="1" applyFill="1" applyBorder="1" applyAlignment="1">
      <alignment wrapText="1"/>
    </xf>
    <xf numFmtId="2" fontId="0" fillId="10" borderId="2" xfId="0" applyNumberFormat="1" applyFill="1" applyBorder="1" applyAlignment="1">
      <alignment wrapText="1"/>
    </xf>
    <xf numFmtId="49" fontId="11" fillId="10" borderId="15" xfId="0" applyNumberFormat="1" applyFont="1" applyFill="1" applyBorder="1"/>
    <xf numFmtId="0" fontId="0" fillId="12" borderId="15" xfId="0" applyFill="1" applyBorder="1" applyAlignment="1">
      <alignment wrapText="1"/>
    </xf>
    <xf numFmtId="49" fontId="0" fillId="10" borderId="15" xfId="0" applyNumberFormat="1" applyFill="1" applyBorder="1" applyAlignment="1">
      <alignment wrapText="1"/>
    </xf>
    <xf numFmtId="49" fontId="0" fillId="10" borderId="24" xfId="0" applyNumberFormat="1" applyFill="1" applyBorder="1" applyAlignment="1">
      <alignment wrapText="1"/>
    </xf>
    <xf numFmtId="0" fontId="0" fillId="0" borderId="0" xfId="0" applyBorder="1"/>
    <xf numFmtId="0" fontId="0" fillId="10" borderId="6" xfId="0" applyFill="1" applyBorder="1" applyAlignment="1">
      <alignment wrapText="1"/>
    </xf>
    <xf numFmtId="0" fontId="7" fillId="9" borderId="2" xfId="0" applyFont="1" applyFill="1" applyBorder="1" applyAlignment="1">
      <alignment horizontal="center" vertical="top" wrapText="1"/>
    </xf>
    <xf numFmtId="49" fontId="11" fillId="10" borderId="5" xfId="0" applyNumberFormat="1" applyFont="1" applyFill="1" applyBorder="1" applyAlignment="1">
      <alignment horizontal="center" vertical="top" wrapText="1"/>
    </xf>
    <xf numFmtId="0" fontId="7" fillId="14" borderId="2" xfId="0" applyFont="1" applyFill="1" applyBorder="1" applyAlignment="1">
      <alignment horizontal="center" vertical="top" wrapText="1"/>
    </xf>
    <xf numFmtId="0" fontId="0" fillId="10" borderId="2" xfId="0" applyFill="1" applyBorder="1" applyAlignment="1">
      <alignment horizontal="center" vertical="top" wrapText="1"/>
    </xf>
    <xf numFmtId="0" fontId="0" fillId="9" borderId="0" xfId="0" applyFill="1" applyAlignment="1">
      <alignment wrapText="1"/>
    </xf>
    <xf numFmtId="0" fontId="7" fillId="10" borderId="2" xfId="0" applyFont="1" applyFill="1" applyBorder="1" applyAlignment="1">
      <alignment wrapText="1"/>
    </xf>
    <xf numFmtId="4" fontId="7" fillId="11" borderId="2" xfId="0" applyNumberFormat="1" applyFont="1" applyFill="1" applyBorder="1" applyAlignment="1">
      <alignment wrapText="1"/>
    </xf>
    <xf numFmtId="0" fontId="7" fillId="11" borderId="2" xfId="0" applyFont="1" applyFill="1" applyBorder="1" applyAlignment="1">
      <alignment wrapText="1"/>
    </xf>
    <xf numFmtId="0" fontId="9" fillId="10" borderId="2" xfId="0" applyFont="1" applyFill="1" applyBorder="1" applyAlignment="1">
      <alignment horizontal="center" wrapText="1"/>
    </xf>
    <xf numFmtId="0" fontId="7" fillId="12" borderId="2" xfId="0" applyFont="1" applyFill="1" applyBorder="1" applyAlignment="1">
      <alignment horizontal="center" vertical="top" wrapText="1"/>
    </xf>
    <xf numFmtId="0" fontId="7" fillId="10" borderId="2" xfId="0" applyFont="1" applyFill="1" applyBorder="1" applyAlignment="1">
      <alignment horizontal="center" vertical="top" wrapText="1"/>
    </xf>
    <xf numFmtId="0" fontId="7" fillId="10" borderId="2" xfId="0" applyFont="1" applyFill="1" applyBorder="1" applyAlignment="1">
      <alignment horizontal="center" wrapText="1"/>
    </xf>
    <xf numFmtId="49" fontId="5" fillId="10" borderId="2" xfId="0" applyNumberFormat="1" applyFont="1" applyFill="1" applyBorder="1"/>
    <xf numFmtId="0" fontId="10" fillId="10" borderId="2" xfId="0" applyFont="1" applyFill="1" applyBorder="1" applyAlignment="1">
      <alignment horizontal="center" wrapText="1"/>
    </xf>
    <xf numFmtId="0" fontId="8" fillId="10" borderId="2" xfId="0" applyFont="1" applyFill="1" applyBorder="1" applyAlignment="1">
      <alignment horizontal="center" wrapText="1"/>
    </xf>
    <xf numFmtId="0" fontId="8" fillId="10" borderId="0" xfId="0" applyFont="1" applyFill="1" applyAlignment="1">
      <alignment wrapText="1"/>
    </xf>
    <xf numFmtId="4" fontId="0" fillId="10" borderId="0" xfId="0" applyNumberFormat="1" applyFill="1" applyAlignment="1">
      <alignment wrapText="1"/>
    </xf>
    <xf numFmtId="0" fontId="7" fillId="10" borderId="12" xfId="0" applyFont="1" applyFill="1" applyBorder="1" applyAlignment="1">
      <alignment horizontal="center" vertical="top" wrapText="1"/>
    </xf>
    <xf numFmtId="49" fontId="11" fillId="10" borderId="13" xfId="0" applyNumberFormat="1" applyFont="1" applyFill="1" applyBorder="1" applyAlignment="1">
      <alignment horizontal="center" vertical="top" wrapText="1"/>
    </xf>
    <xf numFmtId="49" fontId="0" fillId="10" borderId="8" xfId="0" applyNumberFormat="1" applyFill="1" applyBorder="1"/>
    <xf numFmtId="49" fontId="0" fillId="10" borderId="2" xfId="0" applyNumberFormat="1" applyFill="1" applyBorder="1"/>
    <xf numFmtId="49" fontId="19" fillId="10" borderId="2" xfId="0" applyNumberFormat="1" applyFont="1" applyFill="1" applyBorder="1"/>
    <xf numFmtId="0" fontId="4" fillId="10" borderId="2" xfId="0" applyFont="1" applyFill="1" applyBorder="1" applyAlignment="1">
      <alignment horizontal="center" wrapText="1"/>
    </xf>
    <xf numFmtId="0" fontId="0" fillId="14" borderId="2" xfId="0" applyFill="1" applyBorder="1" applyAlignment="1">
      <alignment wrapText="1"/>
    </xf>
    <xf numFmtId="49" fontId="16" fillId="10" borderId="2" xfId="0" applyNumberFormat="1" applyFont="1" applyFill="1" applyBorder="1"/>
    <xf numFmtId="0" fontId="0" fillId="10" borderId="2" xfId="0" applyFill="1" applyBorder="1" applyAlignment="1">
      <alignment horizontal="center" wrapText="1"/>
    </xf>
    <xf numFmtId="0" fontId="0" fillId="10" borderId="0" xfId="0" applyFill="1"/>
    <xf numFmtId="0" fontId="0" fillId="10" borderId="0" xfId="0" applyFill="1" applyAlignment="1">
      <alignment horizontal="center" wrapText="1"/>
    </xf>
    <xf numFmtId="0" fontId="0" fillId="10" borderId="0" xfId="0" applyFill="1" applyBorder="1"/>
    <xf numFmtId="49" fontId="0" fillId="10" borderId="15" xfId="0" applyNumberFormat="1" applyFill="1" applyBorder="1"/>
    <xf numFmtId="0" fontId="7" fillId="10" borderId="6" xfId="0" applyFont="1" applyFill="1" applyBorder="1" applyAlignment="1">
      <alignment wrapText="1"/>
    </xf>
    <xf numFmtId="0" fontId="7" fillId="10" borderId="7" xfId="0" applyFont="1" applyFill="1" applyBorder="1" applyAlignment="1">
      <alignment wrapText="1"/>
    </xf>
    <xf numFmtId="0" fontId="9" fillId="10" borderId="4" xfId="0" applyFont="1" applyFill="1" applyBorder="1" applyAlignment="1">
      <alignment horizontal="center" wrapText="1"/>
    </xf>
    <xf numFmtId="0" fontId="9" fillId="10" borderId="0" xfId="0" applyFont="1" applyFill="1" applyAlignment="1">
      <alignment horizontal="center" wrapText="1"/>
    </xf>
    <xf numFmtId="49" fontId="0" fillId="10" borderId="2" xfId="0" applyNumberFormat="1" applyFill="1" applyBorder="1" applyAlignment="1">
      <alignment horizontal="center"/>
    </xf>
    <xf numFmtId="0" fontId="6" fillId="13" borderId="0" xfId="0" applyFont="1" applyFill="1" applyAlignment="1">
      <alignment horizontal="center" wrapText="1"/>
    </xf>
    <xf numFmtId="0" fontId="7" fillId="9" borderId="12" xfId="0" applyFont="1" applyFill="1" applyBorder="1" applyAlignment="1">
      <alignment horizontal="center" vertical="top" wrapText="1"/>
    </xf>
    <xf numFmtId="49" fontId="0" fillId="10" borderId="5" xfId="0" applyNumberFormat="1" applyFill="1" applyBorder="1" applyAlignment="1">
      <alignment horizontal="center"/>
    </xf>
    <xf numFmtId="49" fontId="9" fillId="10" borderId="5" xfId="0" applyNumberFormat="1" applyFont="1" applyFill="1" applyBorder="1" applyAlignment="1">
      <alignment horizontal="center"/>
    </xf>
    <xf numFmtId="49" fontId="5" fillId="10" borderId="1" xfId="0" applyNumberFormat="1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 wrapText="1"/>
    </xf>
    <xf numFmtId="0" fontId="0" fillId="11" borderId="2" xfId="0" applyFill="1" applyBorder="1" applyAlignment="1">
      <alignment wrapText="1"/>
    </xf>
    <xf numFmtId="49" fontId="19" fillId="10" borderId="8" xfId="0" applyNumberFormat="1" applyFont="1" applyFill="1" applyBorder="1" applyAlignment="1">
      <alignment horizontal="center"/>
    </xf>
    <xf numFmtId="49" fontId="19" fillId="10" borderId="1" xfId="0" applyNumberFormat="1" applyFont="1" applyFill="1" applyBorder="1" applyAlignment="1">
      <alignment horizontal="center"/>
    </xf>
    <xf numFmtId="49" fontId="19" fillId="10" borderId="9" xfId="0" applyNumberFormat="1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 wrapText="1"/>
    </xf>
    <xf numFmtId="0" fontId="20" fillId="10" borderId="2" xfId="0" applyFont="1" applyFill="1" applyBorder="1" applyAlignment="1">
      <alignment horizontal="center" wrapText="1"/>
    </xf>
    <xf numFmtId="49" fontId="5" fillId="10" borderId="8" xfId="0" applyNumberFormat="1" applyFont="1" applyFill="1" applyBorder="1" applyAlignment="1">
      <alignment horizontal="center"/>
    </xf>
    <xf numFmtId="49" fontId="5" fillId="10" borderId="9" xfId="0" applyNumberFormat="1" applyFont="1" applyFill="1" applyBorder="1" applyAlignment="1">
      <alignment horizontal="center"/>
    </xf>
    <xf numFmtId="49" fontId="5" fillId="10" borderId="2" xfId="0" applyNumberFormat="1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 wrapText="1"/>
    </xf>
    <xf numFmtId="0" fontId="0" fillId="10" borderId="2" xfId="0" applyFill="1" applyBorder="1"/>
    <xf numFmtId="0" fontId="17" fillId="10" borderId="2" xfId="0" applyFont="1" applyFill="1" applyBorder="1" applyAlignment="1">
      <alignment horizontal="center"/>
    </xf>
    <xf numFmtId="0" fontId="17" fillId="10" borderId="2" xfId="0" applyFont="1" applyFill="1" applyBorder="1" applyAlignment="1">
      <alignment horizontal="center" wrapText="1"/>
    </xf>
    <xf numFmtId="0" fontId="0" fillId="10" borderId="2" xfId="0" applyFill="1" applyBorder="1" applyAlignment="1">
      <alignment horizontal="center"/>
    </xf>
    <xf numFmtId="0" fontId="9" fillId="10" borderId="4" xfId="0" applyFont="1" applyFill="1" applyBorder="1" applyAlignment="1">
      <alignment wrapText="1"/>
    </xf>
    <xf numFmtId="0" fontId="9" fillId="11" borderId="4" xfId="0" applyFont="1" applyFill="1" applyBorder="1" applyAlignment="1">
      <alignment wrapText="1"/>
    </xf>
    <xf numFmtId="4" fontId="9" fillId="11" borderId="4" xfId="0" applyNumberFormat="1" applyFont="1" applyFill="1" applyBorder="1" applyAlignment="1">
      <alignment wrapText="1"/>
    </xf>
    <xf numFmtId="4" fontId="9" fillId="10" borderId="4" xfId="0" applyNumberFormat="1" applyFont="1" applyFill="1" applyBorder="1" applyAlignment="1">
      <alignment wrapText="1"/>
    </xf>
    <xf numFmtId="164" fontId="6" fillId="13" borderId="0" xfId="0" applyNumberFormat="1" applyFont="1" applyFill="1" applyAlignment="1">
      <alignment horizontal="center" wrapText="1"/>
    </xf>
    <xf numFmtId="164" fontId="0" fillId="10" borderId="0" xfId="0" applyNumberFormat="1" applyFill="1" applyAlignment="1">
      <alignment wrapText="1"/>
    </xf>
    <xf numFmtId="164" fontId="28" fillId="10" borderId="2" xfId="0" applyNumberFormat="1" applyFont="1" applyFill="1" applyBorder="1" applyAlignment="1">
      <alignment wrapText="1"/>
    </xf>
    <xf numFmtId="49" fontId="0" fillId="10" borderId="24" xfId="0" applyNumberFormat="1" applyFill="1" applyBorder="1"/>
    <xf numFmtId="0" fontId="0" fillId="10" borderId="0" xfId="0" applyFill="1" applyBorder="1" applyAlignment="1">
      <alignment wrapText="1"/>
    </xf>
    <xf numFmtId="49" fontId="16" fillId="10" borderId="8" xfId="0" applyNumberFormat="1" applyFont="1" applyFill="1" applyBorder="1" applyAlignment="1">
      <alignment horizontal="center"/>
    </xf>
    <xf numFmtId="49" fontId="4" fillId="10" borderId="5" xfId="0" applyNumberFormat="1" applyFont="1" applyFill="1" applyBorder="1" applyAlignment="1">
      <alignment horizontal="center"/>
    </xf>
    <xf numFmtId="49" fontId="16" fillId="10" borderId="1" xfId="0" applyNumberFormat="1" applyFont="1" applyFill="1" applyBorder="1" applyAlignment="1">
      <alignment horizontal="center"/>
    </xf>
    <xf numFmtId="0" fontId="4" fillId="10" borderId="10" xfId="0" applyFont="1" applyFill="1" applyBorder="1" applyAlignment="1">
      <alignment horizontal="center" wrapText="1"/>
    </xf>
    <xf numFmtId="49" fontId="16" fillId="10" borderId="2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 wrapText="1"/>
    </xf>
    <xf numFmtId="164" fontId="4" fillId="10" borderId="2" xfId="0" applyNumberFormat="1" applyFont="1" applyFill="1" applyBorder="1" applyAlignment="1">
      <alignment wrapText="1"/>
    </xf>
    <xf numFmtId="164" fontId="4" fillId="9" borderId="15" xfId="0" applyNumberFormat="1" applyFont="1" applyFill="1" applyBorder="1" applyAlignment="1">
      <alignment wrapText="1"/>
    </xf>
    <xf numFmtId="164" fontId="1" fillId="9" borderId="15" xfId="0" applyNumberFormat="1" applyFont="1" applyFill="1" applyBorder="1" applyAlignment="1">
      <alignment wrapText="1"/>
    </xf>
    <xf numFmtId="164" fontId="4" fillId="10" borderId="15" xfId="0" applyNumberFormat="1" applyFont="1" applyFill="1" applyBorder="1" applyAlignment="1">
      <alignment wrapText="1"/>
    </xf>
    <xf numFmtId="49" fontId="11" fillId="10" borderId="2" xfId="0" applyNumberFormat="1" applyFont="1" applyFill="1" applyBorder="1" applyAlignment="1">
      <alignment horizontal="center" vertical="top" wrapText="1"/>
    </xf>
    <xf numFmtId="49" fontId="5" fillId="10" borderId="17" xfId="0" applyNumberFormat="1" applyFont="1" applyFill="1" applyBorder="1"/>
    <xf numFmtId="0" fontId="0" fillId="10" borderId="4" xfId="0" applyFill="1" applyBorder="1" applyAlignment="1">
      <alignment horizontal="center" wrapText="1"/>
    </xf>
    <xf numFmtId="49" fontId="16" fillId="10" borderId="5" xfId="0" applyNumberFormat="1" applyFont="1" applyFill="1" applyBorder="1" applyAlignment="1">
      <alignment horizontal="center" vertical="center"/>
    </xf>
    <xf numFmtId="49" fontId="2" fillId="10" borderId="2" xfId="0" applyNumberFormat="1" applyFont="1" applyFill="1" applyBorder="1" applyAlignment="1">
      <alignment horizontal="left"/>
    </xf>
    <xf numFmtId="0" fontId="2" fillId="10" borderId="2" xfId="0" applyFont="1" applyFill="1" applyBorder="1" applyAlignment="1">
      <alignment horizontal="center" wrapText="1"/>
    </xf>
    <xf numFmtId="49" fontId="2" fillId="10" borderId="8" xfId="0" applyNumberFormat="1" applyFont="1" applyFill="1" applyBorder="1" applyAlignment="1">
      <alignment horizontal="left"/>
    </xf>
    <xf numFmtId="49" fontId="16" fillId="10" borderId="2" xfId="0" applyNumberFormat="1" applyFont="1" applyFill="1" applyBorder="1" applyAlignment="1">
      <alignment horizontal="left"/>
    </xf>
    <xf numFmtId="0" fontId="17" fillId="10" borderId="4" xfId="0" applyFont="1" applyFill="1" applyBorder="1" applyAlignment="1">
      <alignment horizontal="left" wrapText="1"/>
    </xf>
    <xf numFmtId="0" fontId="17" fillId="10" borderId="4" xfId="0" applyFont="1" applyFill="1" applyBorder="1" applyAlignment="1">
      <alignment horizontal="center" wrapText="1"/>
    </xf>
    <xf numFmtId="49" fontId="17" fillId="10" borderId="2" xfId="0" applyNumberFormat="1" applyFont="1" applyFill="1" applyBorder="1" applyAlignment="1">
      <alignment horizontal="left"/>
    </xf>
    <xf numFmtId="49" fontId="2" fillId="10" borderId="8" xfId="0" applyNumberFormat="1" applyFont="1" applyFill="1" applyBorder="1" applyAlignment="1">
      <alignment horizontal="center"/>
    </xf>
    <xf numFmtId="49" fontId="2" fillId="10" borderId="2" xfId="0" applyNumberFormat="1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49" fontId="17" fillId="10" borderId="2" xfId="0" applyNumberFormat="1" applyFont="1" applyFill="1" applyBorder="1" applyAlignment="1">
      <alignment horizontal="center"/>
    </xf>
    <xf numFmtId="164" fontId="2" fillId="10" borderId="2" xfId="0" applyNumberFormat="1" applyFont="1" applyFill="1" applyBorder="1" applyAlignment="1">
      <alignment horizontal="center"/>
    </xf>
    <xf numFmtId="164" fontId="2" fillId="10" borderId="2" xfId="0" applyNumberFormat="1" applyFont="1" applyFill="1" applyBorder="1" applyAlignment="1">
      <alignment horizontal="center" wrapText="1"/>
    </xf>
    <xf numFmtId="164" fontId="16" fillId="10" borderId="2" xfId="0" applyNumberFormat="1" applyFont="1" applyFill="1" applyBorder="1" applyAlignment="1">
      <alignment horizontal="center"/>
    </xf>
    <xf numFmtId="164" fontId="17" fillId="10" borderId="2" xfId="0" applyNumberFormat="1" applyFont="1" applyFill="1" applyBorder="1" applyAlignment="1">
      <alignment horizontal="center" wrapText="1"/>
    </xf>
    <xf numFmtId="164" fontId="17" fillId="10" borderId="2" xfId="0" applyNumberFormat="1" applyFont="1" applyFill="1" applyBorder="1" applyAlignment="1">
      <alignment horizontal="center"/>
    </xf>
    <xf numFmtId="49" fontId="1" fillId="10" borderId="2" xfId="0" applyNumberFormat="1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wrapText="1"/>
    </xf>
    <xf numFmtId="0" fontId="17" fillId="10" borderId="10" xfId="0" applyFont="1" applyFill="1" applyBorder="1" applyAlignment="1">
      <alignment horizontal="center" wrapText="1"/>
    </xf>
    <xf numFmtId="49" fontId="16" fillId="10" borderId="0" xfId="0" applyNumberFormat="1" applyFont="1" applyFill="1" applyAlignment="1">
      <alignment horizontal="center"/>
    </xf>
    <xf numFmtId="49" fontId="16" fillId="10" borderId="9" xfId="0" applyNumberFormat="1" applyFont="1" applyFill="1" applyBorder="1" applyAlignment="1">
      <alignment horizontal="center"/>
    </xf>
    <xf numFmtId="0" fontId="17" fillId="10" borderId="11" xfId="0" applyFont="1" applyFill="1" applyBorder="1" applyAlignment="1">
      <alignment horizontal="center" wrapText="1"/>
    </xf>
    <xf numFmtId="165" fontId="0" fillId="10" borderId="0" xfId="0" applyNumberFormat="1" applyFill="1"/>
    <xf numFmtId="49" fontId="0" fillId="10" borderId="8" xfId="0" applyNumberFormat="1" applyFill="1" applyBorder="1" applyAlignment="1">
      <alignment horizontal="center"/>
    </xf>
    <xf numFmtId="0" fontId="3" fillId="10" borderId="2" xfId="0" applyFont="1" applyFill="1" applyBorder="1" applyAlignment="1">
      <alignment horizontal="center" wrapText="1"/>
    </xf>
    <xf numFmtId="0" fontId="3" fillId="10" borderId="11" xfId="0" applyFont="1" applyFill="1" applyBorder="1" applyAlignment="1">
      <alignment horizontal="center" wrapText="1"/>
    </xf>
    <xf numFmtId="2" fontId="0" fillId="10" borderId="0" xfId="0" applyNumberFormat="1" applyFill="1"/>
    <xf numFmtId="2" fontId="0" fillId="10" borderId="0" xfId="0" applyNumberFormat="1" applyFill="1" applyAlignment="1">
      <alignment wrapText="1"/>
    </xf>
    <xf numFmtId="49" fontId="17" fillId="10" borderId="8" xfId="0" applyNumberFormat="1" applyFont="1" applyFill="1" applyBorder="1" applyAlignment="1">
      <alignment horizontal="center"/>
    </xf>
    <xf numFmtId="2" fontId="9" fillId="11" borderId="2" xfId="0" applyNumberFormat="1" applyFont="1" applyFill="1" applyBorder="1" applyAlignment="1">
      <alignment wrapText="1"/>
    </xf>
    <xf numFmtId="49" fontId="5" fillId="10" borderId="0" xfId="0" applyNumberFormat="1" applyFont="1" applyFill="1" applyAlignment="1">
      <alignment horizontal="center"/>
    </xf>
    <xf numFmtId="49" fontId="3" fillId="10" borderId="5" xfId="0" applyNumberFormat="1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 vertical="top" wrapText="1"/>
    </xf>
    <xf numFmtId="49" fontId="25" fillId="10" borderId="5" xfId="0" applyNumberFormat="1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wrapText="1"/>
    </xf>
    <xf numFmtId="49" fontId="26" fillId="10" borderId="5" xfId="0" applyNumberFormat="1" applyFont="1" applyFill="1" applyBorder="1" applyAlignment="1">
      <alignment horizontal="center"/>
    </xf>
    <xf numFmtId="0" fontId="15" fillId="10" borderId="2" xfId="0" applyFont="1" applyFill="1" applyBorder="1" applyAlignment="1">
      <alignment horizontal="center" wrapText="1"/>
    </xf>
    <xf numFmtId="164" fontId="15" fillId="10" borderId="2" xfId="0" applyNumberFormat="1" applyFont="1" applyFill="1" applyBorder="1" applyAlignment="1">
      <alignment wrapText="1"/>
    </xf>
    <xf numFmtId="164" fontId="15" fillId="11" borderId="2" xfId="0" applyNumberFormat="1" applyFont="1" applyFill="1" applyBorder="1" applyAlignment="1">
      <alignment wrapText="1"/>
    </xf>
    <xf numFmtId="0" fontId="15" fillId="9" borderId="15" xfId="0" applyFont="1" applyFill="1" applyBorder="1" applyAlignment="1">
      <alignment wrapText="1"/>
    </xf>
    <xf numFmtId="0" fontId="1" fillId="10" borderId="0" xfId="0" applyFont="1" applyFill="1" applyBorder="1" applyAlignment="1">
      <alignment wrapText="1"/>
    </xf>
    <xf numFmtId="0" fontId="15" fillId="10" borderId="0" xfId="0" applyFont="1" applyFill="1"/>
    <xf numFmtId="0" fontId="8" fillId="10" borderId="6" xfId="0" applyFont="1" applyFill="1" applyBorder="1" applyAlignment="1">
      <alignment wrapText="1"/>
    </xf>
    <xf numFmtId="0" fontId="26" fillId="10" borderId="10" xfId="0" applyFont="1" applyFill="1" applyBorder="1" applyAlignment="1">
      <alignment horizontal="center" wrapText="1"/>
    </xf>
    <xf numFmtId="0" fontId="8" fillId="10" borderId="7" xfId="0" applyFont="1" applyFill="1" applyBorder="1" applyAlignment="1">
      <alignment wrapText="1"/>
    </xf>
    <xf numFmtId="0" fontId="26" fillId="10" borderId="11" xfId="0" applyFont="1" applyFill="1" applyBorder="1" applyAlignment="1">
      <alignment horizontal="center" wrapText="1"/>
    </xf>
    <xf numFmtId="164" fontId="15" fillId="10" borderId="4" xfId="0" applyNumberFormat="1" applyFont="1" applyFill="1" applyBorder="1" applyAlignment="1">
      <alignment wrapText="1"/>
    </xf>
    <xf numFmtId="164" fontId="15" fillId="11" borderId="4" xfId="0" applyNumberFormat="1" applyFont="1" applyFill="1" applyBorder="1" applyAlignment="1">
      <alignment wrapText="1"/>
    </xf>
    <xf numFmtId="0" fontId="15" fillId="10" borderId="0" xfId="0" applyFont="1" applyFill="1" applyBorder="1" applyAlignment="1">
      <alignment wrapText="1"/>
    </xf>
    <xf numFmtId="0" fontId="17" fillId="10" borderId="12" xfId="0" applyFont="1" applyFill="1" applyBorder="1" applyAlignment="1">
      <alignment horizontal="center" wrapText="1"/>
    </xf>
    <xf numFmtId="0" fontId="26" fillId="10" borderId="2" xfId="0" applyFont="1" applyFill="1" applyBorder="1" applyAlignment="1">
      <alignment horizontal="center" wrapText="1"/>
    </xf>
    <xf numFmtId="0" fontId="23" fillId="9" borderId="2" xfId="0" applyFont="1" applyFill="1" applyBorder="1" applyAlignment="1">
      <alignment horizontal="center" vertical="top" wrapText="1"/>
    </xf>
    <xf numFmtId="0" fontId="23" fillId="10" borderId="0" xfId="0" applyFont="1" applyFill="1" applyAlignment="1">
      <alignment wrapText="1"/>
    </xf>
    <xf numFmtId="0" fontId="24" fillId="10" borderId="0" xfId="0" applyFont="1" applyFill="1" applyAlignment="1">
      <alignment wrapText="1"/>
    </xf>
    <xf numFmtId="0" fontId="23" fillId="10" borderId="2" xfId="0" applyFont="1" applyFill="1" applyBorder="1" applyAlignment="1">
      <alignment horizontal="center" vertical="top" wrapText="1"/>
    </xf>
    <xf numFmtId="49" fontId="25" fillId="10" borderId="13" xfId="0" applyNumberFormat="1" applyFont="1" applyFill="1" applyBorder="1" applyAlignment="1">
      <alignment horizontal="center" vertical="top" wrapText="1"/>
    </xf>
    <xf numFmtId="49" fontId="24" fillId="10" borderId="8" xfId="0" applyNumberFormat="1" applyFont="1" applyFill="1" applyBorder="1" applyAlignment="1">
      <alignment horizontal="center"/>
    </xf>
    <xf numFmtId="49" fontId="24" fillId="10" borderId="2" xfId="0" applyNumberFormat="1" applyFont="1" applyFill="1" applyBorder="1" applyAlignment="1">
      <alignment horizontal="center"/>
    </xf>
    <xf numFmtId="0" fontId="24" fillId="10" borderId="2" xfId="0" applyFont="1" applyFill="1" applyBorder="1" applyAlignment="1">
      <alignment horizontal="center" wrapText="1"/>
    </xf>
    <xf numFmtId="49" fontId="22" fillId="10" borderId="2" xfId="0" applyNumberFormat="1" applyFont="1" applyFill="1" applyBorder="1" applyAlignment="1">
      <alignment horizontal="center"/>
    </xf>
    <xf numFmtId="0" fontId="22" fillId="10" borderId="0" xfId="0" applyFont="1" applyFill="1" applyAlignment="1">
      <alignment horizontal="center" wrapText="1"/>
    </xf>
    <xf numFmtId="0" fontId="26" fillId="10" borderId="0" xfId="0" applyFont="1" applyFill="1" applyAlignment="1">
      <alignment horizontal="center" wrapText="1"/>
    </xf>
    <xf numFmtId="0" fontId="15" fillId="10" borderId="0" xfId="0" applyFont="1" applyFill="1" applyAlignment="1">
      <alignment horizontal="center" wrapText="1"/>
    </xf>
    <xf numFmtId="0" fontId="22" fillId="10" borderId="0" xfId="0" applyFont="1" applyFill="1" applyAlignment="1">
      <alignment wrapText="1"/>
    </xf>
    <xf numFmtId="0" fontId="26" fillId="10" borderId="0" xfId="0" applyFont="1" applyFill="1" applyAlignment="1">
      <alignment wrapText="1"/>
    </xf>
    <xf numFmtId="0" fontId="16" fillId="10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 vertical="top" wrapText="1"/>
    </xf>
    <xf numFmtId="49" fontId="21" fillId="10" borderId="2" xfId="0" applyNumberFormat="1" applyFont="1" applyFill="1" applyBorder="1" applyAlignment="1">
      <alignment horizontal="center"/>
    </xf>
    <xf numFmtId="49" fontId="21" fillId="10" borderId="1" xfId="0" applyNumberFormat="1" applyFont="1" applyFill="1" applyBorder="1" applyAlignment="1">
      <alignment horizontal="center"/>
    </xf>
    <xf numFmtId="0" fontId="3" fillId="10" borderId="10" xfId="0" applyFont="1" applyFill="1" applyBorder="1" applyAlignment="1">
      <alignment horizontal="center" wrapText="1"/>
    </xf>
    <xf numFmtId="49" fontId="21" fillId="10" borderId="9" xfId="0" applyNumberFormat="1" applyFont="1" applyFill="1" applyBorder="1" applyAlignment="1">
      <alignment horizontal="center"/>
    </xf>
    <xf numFmtId="49" fontId="5" fillId="10" borderId="8" xfId="0" applyNumberFormat="1" applyFont="1" applyFill="1" applyBorder="1"/>
    <xf numFmtId="49" fontId="5" fillId="10" borderId="0" xfId="0" applyNumberFormat="1" applyFont="1" applyFill="1"/>
    <xf numFmtId="49" fontId="5" fillId="10" borderId="16" xfId="0" applyNumberFormat="1" applyFont="1" applyFill="1" applyBorder="1" applyAlignment="1">
      <alignment horizontal="center"/>
    </xf>
    <xf numFmtId="164" fontId="0" fillId="10" borderId="0" xfId="0" applyNumberFormat="1" applyFill="1" applyBorder="1" applyAlignment="1">
      <alignment wrapText="1"/>
    </xf>
    <xf numFmtId="164" fontId="0" fillId="9" borderId="0" xfId="0" applyNumberFormat="1" applyFill="1" applyBorder="1" applyAlignment="1">
      <alignment wrapText="1"/>
    </xf>
    <xf numFmtId="0" fontId="28" fillId="10" borderId="2" xfId="0" applyFont="1" applyFill="1" applyBorder="1" applyAlignment="1">
      <alignment horizontal="center" wrapText="1"/>
    </xf>
    <xf numFmtId="49" fontId="5" fillId="10" borderId="14" xfId="0" applyNumberFormat="1" applyFont="1" applyFill="1" applyBorder="1" applyAlignment="1">
      <alignment horizontal="center"/>
    </xf>
    <xf numFmtId="49" fontId="13" fillId="10" borderId="1" xfId="0" applyNumberFormat="1" applyFont="1" applyFill="1" applyBorder="1" applyAlignment="1">
      <alignment horizontal="center"/>
    </xf>
    <xf numFmtId="49" fontId="14" fillId="10" borderId="2" xfId="0" applyNumberFormat="1" applyFont="1" applyFill="1" applyBorder="1" applyAlignment="1">
      <alignment horizontal="center"/>
    </xf>
    <xf numFmtId="49" fontId="13" fillId="10" borderId="14" xfId="0" applyNumberFormat="1" applyFont="1" applyFill="1" applyBorder="1" applyAlignment="1">
      <alignment horizontal="center"/>
    </xf>
    <xf numFmtId="49" fontId="14" fillId="10" borderId="8" xfId="0" applyNumberFormat="1" applyFont="1" applyFill="1" applyBorder="1" applyAlignment="1">
      <alignment horizontal="center"/>
    </xf>
    <xf numFmtId="49" fontId="0" fillId="10" borderId="0" xfId="0" applyNumberFormat="1" applyFill="1"/>
    <xf numFmtId="0" fontId="10" fillId="10" borderId="0" xfId="0" applyFont="1" applyFill="1" applyAlignment="1">
      <alignment horizontal="center" wrapText="1"/>
    </xf>
    <xf numFmtId="0" fontId="9" fillId="10" borderId="0" xfId="0" applyFont="1" applyFill="1" applyAlignment="1">
      <alignment wrapText="1"/>
    </xf>
    <xf numFmtId="0" fontId="9" fillId="11" borderId="0" xfId="0" applyFont="1" applyFill="1" applyAlignment="1">
      <alignment wrapText="1"/>
    </xf>
    <xf numFmtId="4" fontId="9" fillId="11" borderId="0" xfId="0" applyNumberFormat="1" applyFont="1" applyFill="1" applyAlignment="1">
      <alignment wrapText="1"/>
    </xf>
    <xf numFmtId="4" fontId="9" fillId="10" borderId="0" xfId="0" applyNumberFormat="1" applyFont="1" applyFill="1" applyAlignment="1">
      <alignment wrapText="1"/>
    </xf>
    <xf numFmtId="0" fontId="0" fillId="10" borderId="12" xfId="0" applyFill="1" applyBorder="1" applyAlignment="1">
      <alignment horizontal="center" wrapText="1"/>
    </xf>
    <xf numFmtId="4" fontId="9" fillId="10" borderId="15" xfId="0" applyNumberFormat="1" applyFont="1" applyFill="1" applyBorder="1" applyAlignment="1">
      <alignment wrapText="1"/>
    </xf>
    <xf numFmtId="166" fontId="9" fillId="10" borderId="2" xfId="0" applyNumberFormat="1" applyFont="1" applyFill="1" applyBorder="1" applyAlignment="1">
      <alignment wrapText="1"/>
    </xf>
    <xf numFmtId="166" fontId="9" fillId="11" borderId="2" xfId="0" applyNumberFormat="1" applyFont="1" applyFill="1" applyBorder="1" applyAlignment="1">
      <alignment wrapText="1"/>
    </xf>
    <xf numFmtId="166" fontId="0" fillId="10" borderId="2" xfId="0" applyNumberFormat="1" applyFill="1" applyBorder="1" applyAlignment="1">
      <alignment wrapText="1"/>
    </xf>
    <xf numFmtId="4" fontId="9" fillId="10" borderId="0" xfId="0" applyNumberFormat="1" applyFont="1" applyFill="1" applyBorder="1" applyAlignment="1">
      <alignment wrapText="1"/>
    </xf>
    <xf numFmtId="0" fontId="6" fillId="13" borderId="2" xfId="0" applyFont="1" applyFill="1" applyBorder="1" applyAlignment="1">
      <alignment horizontal="center" wrapText="1"/>
    </xf>
    <xf numFmtId="0" fontId="6" fillId="13" borderId="6" xfId="0" applyFont="1" applyFill="1" applyBorder="1" applyAlignment="1">
      <alignment horizontal="center" wrapText="1"/>
    </xf>
    <xf numFmtId="0" fontId="7" fillId="14" borderId="2" xfId="0" applyFont="1" applyFill="1" applyBorder="1" applyAlignment="1">
      <alignment horizontal="center" vertical="top" wrapText="1"/>
    </xf>
    <xf numFmtId="0" fontId="8" fillId="10" borderId="2" xfId="0" applyFont="1" applyFill="1" applyBorder="1" applyAlignment="1">
      <alignment horizontal="center" wrapText="1"/>
    </xf>
    <xf numFmtId="0" fontId="6" fillId="13" borderId="19" xfId="0" applyFont="1" applyFill="1" applyBorder="1" applyAlignment="1">
      <alignment horizontal="center" wrapText="1"/>
    </xf>
    <xf numFmtId="0" fontId="0" fillId="10" borderId="19" xfId="0" applyFill="1" applyBorder="1" applyAlignment="1">
      <alignment wrapText="1"/>
    </xf>
    <xf numFmtId="0" fontId="7" fillId="12" borderId="2" xfId="0" applyFont="1" applyFill="1" applyBorder="1" applyAlignment="1">
      <alignment horizontal="center" vertical="top" wrapText="1"/>
    </xf>
    <xf numFmtId="0" fontId="6" fillId="10" borderId="0" xfId="0" applyFont="1" applyFill="1" applyAlignment="1">
      <alignment horizontal="center" wrapText="1"/>
    </xf>
    <xf numFmtId="0" fontId="6" fillId="13" borderId="12" xfId="0" applyFont="1" applyFill="1" applyBorder="1" applyAlignment="1">
      <alignment horizontal="center" wrapText="1"/>
    </xf>
    <xf numFmtId="0" fontId="6" fillId="13" borderId="20" xfId="0" applyFont="1" applyFill="1" applyBorder="1" applyAlignment="1">
      <alignment horizontal="center" wrapText="1"/>
    </xf>
    <xf numFmtId="0" fontId="8" fillId="10" borderId="6" xfId="0" applyFont="1" applyFill="1" applyBorder="1" applyAlignment="1">
      <alignment horizontal="center" wrapText="1"/>
    </xf>
    <xf numFmtId="0" fontId="8" fillId="10" borderId="19" xfId="0" applyFont="1" applyFill="1" applyBorder="1" applyAlignment="1">
      <alignment horizontal="center" wrapText="1"/>
    </xf>
    <xf numFmtId="0" fontId="8" fillId="10" borderId="10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 wrapText="1"/>
    </xf>
    <xf numFmtId="0" fontId="8" fillId="10" borderId="21" xfId="0" applyFont="1" applyFill="1" applyBorder="1" applyAlignment="1">
      <alignment wrapText="1"/>
    </xf>
    <xf numFmtId="0" fontId="0" fillId="10" borderId="21" xfId="0" applyFill="1" applyBorder="1" applyAlignment="1">
      <alignment wrapText="1"/>
    </xf>
    <xf numFmtId="0" fontId="0" fillId="10" borderId="22" xfId="0" applyFill="1" applyBorder="1" applyAlignment="1">
      <alignment wrapText="1"/>
    </xf>
    <xf numFmtId="0" fontId="7" fillId="10" borderId="7" xfId="0" applyFont="1" applyFill="1" applyBorder="1" applyAlignment="1">
      <alignment horizontal="center" wrapText="1"/>
    </xf>
    <xf numFmtId="0" fontId="0" fillId="10" borderId="21" xfId="0" applyFill="1" applyBorder="1"/>
    <xf numFmtId="0" fontId="0" fillId="10" borderId="20" xfId="0" applyFill="1" applyBorder="1"/>
    <xf numFmtId="0" fontId="0" fillId="10" borderId="22" xfId="0" applyFill="1" applyBorder="1"/>
    <xf numFmtId="0" fontId="6" fillId="13" borderId="0" xfId="0" applyFont="1" applyFill="1" applyAlignment="1">
      <alignment horizontal="center" wrapText="1"/>
    </xf>
    <xf numFmtId="0" fontId="0" fillId="10" borderId="10" xfId="0" applyFill="1" applyBorder="1" applyAlignment="1">
      <alignment wrapText="1"/>
    </xf>
    <xf numFmtId="0" fontId="6" fillId="10" borderId="6" xfId="0" applyFont="1" applyFill="1" applyBorder="1" applyAlignment="1">
      <alignment horizontal="center" wrapText="1"/>
    </xf>
    <xf numFmtId="0" fontId="0" fillId="10" borderId="19" xfId="0" applyFill="1" applyBorder="1"/>
    <xf numFmtId="0" fontId="0" fillId="10" borderId="10" xfId="0" applyFill="1" applyBorder="1"/>
    <xf numFmtId="49" fontId="18" fillId="10" borderId="6" xfId="0" applyNumberFormat="1" applyFont="1" applyFill="1" applyBorder="1"/>
    <xf numFmtId="0" fontId="6" fillId="13" borderId="4" xfId="0" applyFont="1" applyFill="1" applyBorder="1" applyAlignment="1">
      <alignment horizontal="center" wrapText="1"/>
    </xf>
    <xf numFmtId="0" fontId="6" fillId="13" borderId="7" xfId="0" applyFont="1" applyFill="1" applyBorder="1" applyAlignment="1">
      <alignment horizontal="center" wrapText="1"/>
    </xf>
    <xf numFmtId="0" fontId="7" fillId="10" borderId="6" xfId="0" applyFont="1" applyFill="1" applyBorder="1" applyAlignment="1">
      <alignment horizontal="center" wrapText="1"/>
    </xf>
    <xf numFmtId="0" fontId="7" fillId="10" borderId="19" xfId="0" applyFont="1" applyFill="1" applyBorder="1" applyAlignment="1">
      <alignment horizontal="center" wrapText="1"/>
    </xf>
    <xf numFmtId="0" fontId="7" fillId="10" borderId="10" xfId="0" applyFont="1" applyFill="1" applyBorder="1" applyAlignment="1">
      <alignment horizontal="center" wrapText="1"/>
    </xf>
    <xf numFmtId="0" fontId="6" fillId="13" borderId="23" xfId="0" applyFont="1" applyFill="1" applyBorder="1" applyAlignment="1">
      <alignment horizontal="center" wrapText="1"/>
    </xf>
    <xf numFmtId="0" fontId="6" fillId="13" borderId="3" xfId="0" applyFont="1" applyFill="1" applyBorder="1" applyAlignment="1">
      <alignment horizontal="center" wrapText="1"/>
    </xf>
    <xf numFmtId="0" fontId="6" fillId="13" borderId="15" xfId="0" applyFont="1" applyFill="1" applyBorder="1" applyAlignment="1">
      <alignment horizontal="center" wrapText="1"/>
    </xf>
    <xf numFmtId="0" fontId="6" fillId="10" borderId="22" xfId="0" applyFont="1" applyFill="1" applyBorder="1" applyAlignment="1">
      <alignment horizontal="center" wrapText="1"/>
    </xf>
    <xf numFmtId="0" fontId="6" fillId="13" borderId="22" xfId="0" applyFont="1" applyFill="1" applyBorder="1" applyAlignment="1">
      <alignment horizontal="center" wrapText="1"/>
    </xf>
    <xf numFmtId="0" fontId="0" fillId="10" borderId="0" xfId="0" applyFill="1" applyAlignment="1">
      <alignment wrapText="1"/>
    </xf>
    <xf numFmtId="0" fontId="6" fillId="13" borderId="21" xfId="0" applyFont="1" applyFill="1" applyBorder="1" applyAlignment="1">
      <alignment horizontal="center" wrapText="1"/>
    </xf>
    <xf numFmtId="0" fontId="7" fillId="12" borderId="6" xfId="0" applyFont="1" applyFill="1" applyBorder="1" applyAlignment="1">
      <alignment horizontal="center" vertical="top" wrapText="1"/>
    </xf>
    <xf numFmtId="0" fontId="7" fillId="12" borderId="19" xfId="0" applyFont="1" applyFill="1" applyBorder="1" applyAlignment="1">
      <alignment horizontal="center" vertical="top" wrapText="1"/>
    </xf>
    <xf numFmtId="0" fontId="7" fillId="12" borderId="10" xfId="0" applyFont="1" applyFill="1" applyBorder="1" applyAlignment="1">
      <alignment horizontal="center" vertical="top" wrapText="1"/>
    </xf>
    <xf numFmtId="0" fontId="7" fillId="14" borderId="6" xfId="0" applyFont="1" applyFill="1" applyBorder="1" applyAlignment="1">
      <alignment horizontal="center" vertical="top" wrapText="1"/>
    </xf>
    <xf numFmtId="0" fontId="7" fillId="14" borderId="19" xfId="0" applyFont="1" applyFill="1" applyBorder="1" applyAlignment="1">
      <alignment horizontal="center" vertical="top" wrapText="1"/>
    </xf>
    <xf numFmtId="0" fontId="7" fillId="14" borderId="10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7" fillId="4" borderId="2" xfId="0" applyFont="1" applyFill="1" applyBorder="1" applyAlignment="1">
      <alignment horizontal="center" vertical="top" wrapText="1"/>
    </xf>
    <xf numFmtId="0" fontId="6" fillId="8" borderId="2" xfId="0" applyFont="1" applyFill="1" applyBorder="1" applyAlignment="1">
      <alignment horizontal="center" wrapText="1"/>
    </xf>
    <xf numFmtId="0" fontId="6" fillId="8" borderId="6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 vertical="top" wrapText="1"/>
    </xf>
    <xf numFmtId="164" fontId="6" fillId="13" borderId="0" xfId="0" applyNumberFormat="1" applyFont="1" applyFill="1" applyAlignment="1">
      <alignment horizontal="center" wrapText="1"/>
    </xf>
  </cellXfs>
  <cellStyles count="2">
    <cellStyle name="Επεξηγηματικό κείμενο" xfId="1" builtinId="53" customBuiltin="1"/>
    <cellStyle name="Κανονικό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F187C"/>
      <rgbColor rgb="0000AAAD"/>
      <rgbColor rgb="00C0C0C0"/>
      <rgbColor rgb="005E8AC7"/>
      <rgbColor rgb="00BD7CB5"/>
      <rgbColor rgb="00A3238E"/>
      <rgbColor rgb="00F2F2F2"/>
      <rgbColor rgb="00CCFFFF"/>
      <rgbColor rgb="00660066"/>
      <rgbColor rgb="00FF8080"/>
      <rgbColor rgb="000066CC"/>
      <rgbColor rgb="00DFCCE4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BCE4E5"/>
      <rgbColor rgb="00FFFF99"/>
      <rgbColor rgb="0087D1D1"/>
      <rgbColor rgb="00FF99CC"/>
      <rgbColor rgb="00C7A0CB"/>
      <rgbColor rgb="00FFCC99"/>
      <rgbColor rgb="003366FF"/>
      <rgbColor rgb="0065C295"/>
      <rgbColor rgb="0099CC00"/>
      <rgbColor rgb="00FFCC00"/>
      <rgbColor rgb="00FF9900"/>
      <rgbColor rgb="00FF6600"/>
      <rgbColor rgb="00666699"/>
      <rgbColor rgb="00AAAAAA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E1261"/>
      <color rgb="FFD5D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6"/>
  <sheetViews>
    <sheetView topLeftCell="A22" workbookViewId="0">
      <selection activeCell="A37" sqref="A37:O37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6.28515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8.140625" style="7" customWidth="1"/>
    <col min="18" max="18" width="11" style="7" customWidth="1"/>
  </cols>
  <sheetData>
    <row r="1" spans="1:19" s="19" customFormat="1" ht="30" customHeight="1" x14ac:dyDescent="0.25">
      <c r="A1" s="246" t="s">
        <v>943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  <c r="S1" s="100"/>
    </row>
    <row r="2" spans="1:19" ht="51" customHeight="1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$P$7</f>
        <v>ΑΘΡΟΙΣΜΑ ΜΕΤΑ ΤΗΝ ΑΝΑΓΩΓΗ</v>
      </c>
      <c r="Q2" s="78"/>
      <c r="R2" s="78"/>
      <c r="S2" s="100"/>
    </row>
    <row r="3" spans="1:19" ht="63.6" customHeight="1" x14ac:dyDescent="0.25">
      <c r="A3" s="249" t="s">
        <v>302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  <c r="S3" s="100"/>
    </row>
    <row r="4" spans="1:19" ht="29.25" customHeight="1" x14ac:dyDescent="0.25">
      <c r="A4" s="79">
        <v>1</v>
      </c>
      <c r="B4" s="229" t="s">
        <v>312</v>
      </c>
      <c r="C4" s="112" t="s">
        <v>313</v>
      </c>
      <c r="D4" s="82" t="s">
        <v>814</v>
      </c>
      <c r="E4" s="52">
        <v>105.44499999999999</v>
      </c>
      <c r="F4" s="52">
        <f>E4/4</f>
        <v>26.361249999999998</v>
      </c>
      <c r="G4" s="52">
        <v>125</v>
      </c>
      <c r="H4" s="52">
        <v>63.75</v>
      </c>
      <c r="I4" s="44">
        <v>375</v>
      </c>
      <c r="J4" s="44">
        <v>500</v>
      </c>
      <c r="K4" s="52">
        <v>74.349999999999994</v>
      </c>
      <c r="L4" s="57">
        <v>300</v>
      </c>
      <c r="M4" s="52">
        <v>40</v>
      </c>
      <c r="N4" s="44">
        <v>200</v>
      </c>
      <c r="O4" s="44">
        <f>F4+H4+K4+M4</f>
        <v>204.46125000000001</v>
      </c>
      <c r="P4" s="44">
        <f>J4+L4+N4</f>
        <v>1000</v>
      </c>
      <c r="Q4" s="62"/>
      <c r="R4" s="50"/>
      <c r="S4" s="100"/>
    </row>
    <row r="5" spans="1:19" ht="66.75" customHeight="1" x14ac:dyDescent="0.25">
      <c r="A5" s="24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1"/>
      <c r="Q5" s="50"/>
      <c r="R5" s="50"/>
      <c r="S5" s="100"/>
    </row>
    <row r="6" spans="1:19" ht="35.25" customHeight="1" x14ac:dyDescent="0.25">
      <c r="A6" s="84" t="s">
        <v>263</v>
      </c>
      <c r="B6" s="74" t="s">
        <v>264</v>
      </c>
      <c r="C6" s="75" t="s">
        <v>284</v>
      </c>
      <c r="D6" s="74" t="s">
        <v>266</v>
      </c>
      <c r="E6" s="252" t="s">
        <v>267</v>
      </c>
      <c r="F6" s="252"/>
      <c r="G6" s="252"/>
      <c r="H6" s="252"/>
      <c r="I6" s="252"/>
      <c r="J6" s="83"/>
      <c r="K6" s="252" t="s">
        <v>268</v>
      </c>
      <c r="L6" s="252"/>
      <c r="M6" s="252" t="s">
        <v>269</v>
      </c>
      <c r="N6" s="252"/>
      <c r="O6" s="83"/>
      <c r="P6" s="46"/>
      <c r="Q6" s="50"/>
      <c r="R6" s="50"/>
      <c r="S6" s="100"/>
    </row>
    <row r="7" spans="1:19" ht="64.5" x14ac:dyDescent="0.25">
      <c r="A7" s="249" t="s">
        <v>286</v>
      </c>
      <c r="B7" s="249"/>
      <c r="C7" s="249"/>
      <c r="D7" s="249"/>
      <c r="E7" s="79" t="s">
        <v>271</v>
      </c>
      <c r="F7" s="79" t="s">
        <v>272</v>
      </c>
      <c r="G7" s="79" t="s">
        <v>273</v>
      </c>
      <c r="H7" s="79" t="s">
        <v>274</v>
      </c>
      <c r="I7" s="59" t="s">
        <v>275</v>
      </c>
      <c r="J7" s="80" t="s">
        <v>276</v>
      </c>
      <c r="K7" s="79" t="s">
        <v>271</v>
      </c>
      <c r="L7" s="81" t="s">
        <v>277</v>
      </c>
      <c r="M7" s="79" t="s">
        <v>278</v>
      </c>
      <c r="N7" s="79" t="s">
        <v>282</v>
      </c>
      <c r="O7" s="84" t="s">
        <v>270</v>
      </c>
      <c r="P7" s="77" t="s">
        <v>279</v>
      </c>
      <c r="Q7" s="50"/>
      <c r="R7" s="50"/>
      <c r="S7" s="100"/>
    </row>
    <row r="8" spans="1:19" ht="30" customHeight="1" x14ac:dyDescent="0.25">
      <c r="A8" s="82">
        <v>1</v>
      </c>
      <c r="B8" s="230" t="s">
        <v>315</v>
      </c>
      <c r="C8" s="114" t="s">
        <v>314</v>
      </c>
      <c r="D8" s="82" t="s">
        <v>814</v>
      </c>
      <c r="E8" s="52">
        <v>16.625</v>
      </c>
      <c r="F8" s="52">
        <f>E8/4</f>
        <v>4.15625</v>
      </c>
      <c r="G8" s="52">
        <f>F8*$G$9/$F$9</f>
        <v>19.474510355168213</v>
      </c>
      <c r="H8" s="52">
        <v>0</v>
      </c>
      <c r="I8" s="44">
        <f t="shared" ref="I8:I9" si="0">H8*$I$10/$H$10</f>
        <v>0</v>
      </c>
      <c r="J8" s="44">
        <f>G8+I8</f>
        <v>19.474510355168213</v>
      </c>
      <c r="K8" s="52">
        <v>45.9</v>
      </c>
      <c r="L8" s="44">
        <f>K8*$L$10/$K$10</f>
        <v>185.2051109616678</v>
      </c>
      <c r="M8" s="51">
        <v>20</v>
      </c>
      <c r="N8" s="44">
        <f>M8*$N$9/$M$9</f>
        <v>100</v>
      </c>
      <c r="O8" s="44">
        <f>F8+H8+K8+M8</f>
        <v>70.056250000000006</v>
      </c>
      <c r="P8" s="44">
        <f>J8+L8+N8</f>
        <v>304.67962131683601</v>
      </c>
      <c r="Q8" s="60"/>
      <c r="R8" s="50"/>
      <c r="S8" s="100"/>
    </row>
    <row r="9" spans="1:19" ht="30" customHeight="1" x14ac:dyDescent="0.25">
      <c r="A9" s="82">
        <v>2</v>
      </c>
      <c r="B9" s="231" t="s">
        <v>319</v>
      </c>
      <c r="C9" s="87" t="s">
        <v>316</v>
      </c>
      <c r="D9" s="82" t="s">
        <v>814</v>
      </c>
      <c r="E9" s="52">
        <v>106.71</v>
      </c>
      <c r="F9" s="52">
        <f>E9/4</f>
        <v>26.677499999999998</v>
      </c>
      <c r="G9" s="52">
        <v>125</v>
      </c>
      <c r="H9" s="51">
        <v>0</v>
      </c>
      <c r="I9" s="44">
        <f t="shared" si="0"/>
        <v>0</v>
      </c>
      <c r="J9" s="44">
        <f t="shared" ref="J9:J12" si="1">G9+I9</f>
        <v>125</v>
      </c>
      <c r="K9" s="52">
        <v>43.75</v>
      </c>
      <c r="L9" s="44">
        <f>K9*$L$10/$K$10</f>
        <v>176.52992602555483</v>
      </c>
      <c r="M9" s="51">
        <v>40</v>
      </c>
      <c r="N9" s="44">
        <v>200</v>
      </c>
      <c r="O9" s="44">
        <f t="shared" ref="O9:O12" si="2">F9+H9+K9+M9</f>
        <v>110.42749999999999</v>
      </c>
      <c r="P9" s="44">
        <f t="shared" ref="P9:P12" si="3">J9+L9+N9</f>
        <v>501.5299260255548</v>
      </c>
      <c r="Q9" s="60"/>
      <c r="R9" s="50"/>
      <c r="S9" s="100"/>
    </row>
    <row r="10" spans="1:19" ht="30" customHeight="1" x14ac:dyDescent="0.25">
      <c r="A10" s="82">
        <v>3</v>
      </c>
      <c r="B10" s="232" t="s">
        <v>312</v>
      </c>
      <c r="C10" s="112" t="s">
        <v>313</v>
      </c>
      <c r="D10" s="82" t="s">
        <v>814</v>
      </c>
      <c r="E10" s="52">
        <v>105.44499999999999</v>
      </c>
      <c r="F10" s="52">
        <f>E10/4</f>
        <v>26.361249999999998</v>
      </c>
      <c r="G10" s="52">
        <f>F10*$G$9/$F$9</f>
        <v>123.51818011432856</v>
      </c>
      <c r="H10" s="52">
        <v>63.75</v>
      </c>
      <c r="I10" s="44">
        <v>375</v>
      </c>
      <c r="J10" s="44">
        <f t="shared" si="1"/>
        <v>498.51818011432857</v>
      </c>
      <c r="K10" s="52">
        <v>74.349999999999994</v>
      </c>
      <c r="L10" s="57">
        <v>300</v>
      </c>
      <c r="M10" s="52">
        <v>40</v>
      </c>
      <c r="N10" s="44">
        <f>M10*$N$9/$M$9</f>
        <v>200</v>
      </c>
      <c r="O10" s="44">
        <f t="shared" si="2"/>
        <v>204.46125000000001</v>
      </c>
      <c r="P10" s="44">
        <f t="shared" si="3"/>
        <v>998.51818011432852</v>
      </c>
      <c r="Q10" s="62"/>
      <c r="R10" s="50"/>
      <c r="S10" s="100"/>
    </row>
    <row r="11" spans="1:19" ht="30" customHeight="1" x14ac:dyDescent="0.25">
      <c r="A11" s="82">
        <v>4</v>
      </c>
      <c r="B11" s="233" t="s">
        <v>320</v>
      </c>
      <c r="C11" s="87" t="s">
        <v>317</v>
      </c>
      <c r="D11" s="82" t="s">
        <v>814</v>
      </c>
      <c r="E11" s="52">
        <v>22.5</v>
      </c>
      <c r="F11" s="52">
        <f>E11/4</f>
        <v>5.625</v>
      </c>
      <c r="G11" s="52">
        <f t="shared" ref="G11:G12" si="4">F11*$G$9/$F$9</f>
        <v>26.356480179926905</v>
      </c>
      <c r="H11" s="52">
        <v>37.5</v>
      </c>
      <c r="I11" s="44">
        <f>H11*$I$10/$H$10</f>
        <v>220.58823529411765</v>
      </c>
      <c r="J11" s="44">
        <f t="shared" si="1"/>
        <v>246.94471547404456</v>
      </c>
      <c r="K11" s="52">
        <v>25</v>
      </c>
      <c r="L11" s="44">
        <f t="shared" ref="L11:L12" si="5">K11*$L$10/$K$10</f>
        <v>100.87424344317418</v>
      </c>
      <c r="M11" s="51">
        <v>0</v>
      </c>
      <c r="N11" s="44">
        <f t="shared" ref="N11:N12" si="6">M11*$N$9/$M$9</f>
        <v>0</v>
      </c>
      <c r="O11" s="44">
        <f t="shared" si="2"/>
        <v>68.125</v>
      </c>
      <c r="P11" s="44">
        <f t="shared" si="3"/>
        <v>347.81895891721877</v>
      </c>
      <c r="Q11" s="60"/>
      <c r="R11" s="50"/>
      <c r="S11" s="100"/>
    </row>
    <row r="12" spans="1:19" ht="30" customHeight="1" x14ac:dyDescent="0.25">
      <c r="A12" s="82">
        <v>5</v>
      </c>
      <c r="B12" s="231" t="s">
        <v>321</v>
      </c>
      <c r="C12" s="87" t="s">
        <v>318</v>
      </c>
      <c r="D12" s="82" t="s">
        <v>814</v>
      </c>
      <c r="E12" s="52">
        <v>55.28</v>
      </c>
      <c r="F12" s="52">
        <f>E12/4</f>
        <v>13.82</v>
      </c>
      <c r="G12" s="52">
        <f t="shared" si="4"/>
        <v>64.754943304282634</v>
      </c>
      <c r="H12" s="51">
        <v>32.549999999999997</v>
      </c>
      <c r="I12" s="44">
        <f>H12*$I$10/$H$10</f>
        <v>191.47058823529409</v>
      </c>
      <c r="J12" s="44">
        <f t="shared" si="1"/>
        <v>256.22553153957671</v>
      </c>
      <c r="K12" s="52">
        <v>72.349999999999994</v>
      </c>
      <c r="L12" s="44">
        <f t="shared" si="5"/>
        <v>291.93006052454609</v>
      </c>
      <c r="M12" s="51">
        <v>40</v>
      </c>
      <c r="N12" s="44">
        <f t="shared" si="6"/>
        <v>200</v>
      </c>
      <c r="O12" s="44">
        <f t="shared" si="2"/>
        <v>158.72</v>
      </c>
      <c r="P12" s="44">
        <f t="shared" si="3"/>
        <v>748.15559206412286</v>
      </c>
      <c r="Q12" s="60"/>
      <c r="R12" s="50"/>
      <c r="S12" s="100"/>
    </row>
    <row r="13" spans="1:19" ht="15.75" x14ac:dyDescent="0.25">
      <c r="A13" s="107"/>
      <c r="B13" s="234"/>
      <c r="C13" s="235"/>
      <c r="D13" s="107"/>
      <c r="E13" s="236"/>
      <c r="F13" s="236"/>
      <c r="G13" s="236"/>
      <c r="H13" s="237"/>
      <c r="I13" s="238"/>
      <c r="J13" s="238"/>
      <c r="K13" s="236"/>
      <c r="L13" s="239"/>
      <c r="M13" s="237"/>
      <c r="N13" s="239"/>
      <c r="O13" s="239"/>
      <c r="P13" s="239"/>
      <c r="Q13" s="50"/>
      <c r="R13" s="50"/>
      <c r="S13" s="100"/>
    </row>
    <row r="14" spans="1:19" ht="19.5" customHeight="1" x14ac:dyDescent="0.2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50"/>
      <c r="Q14" s="50"/>
      <c r="R14" s="50"/>
      <c r="S14" s="100"/>
    </row>
    <row r="15" spans="1:19" ht="23.25" customHeight="1" x14ac:dyDescent="0.25">
      <c r="A15" s="84" t="s">
        <v>285</v>
      </c>
      <c r="B15" s="84" t="s">
        <v>264</v>
      </c>
      <c r="C15" s="92" t="s">
        <v>284</v>
      </c>
      <c r="D15" s="74" t="s">
        <v>266</v>
      </c>
      <c r="E15" s="252" t="s">
        <v>267</v>
      </c>
      <c r="F15" s="252"/>
      <c r="G15" s="252"/>
      <c r="H15" s="252"/>
      <c r="I15" s="252"/>
      <c r="J15" s="84"/>
      <c r="K15" s="252" t="s">
        <v>268</v>
      </c>
      <c r="L15" s="252"/>
      <c r="M15" s="252" t="s">
        <v>269</v>
      </c>
      <c r="N15" s="252"/>
      <c r="O15" s="84"/>
      <c r="P15" s="41"/>
      <c r="Q15" s="50"/>
      <c r="R15" s="50"/>
      <c r="S15" s="100"/>
    </row>
    <row r="16" spans="1:19" ht="83.25" customHeight="1" x14ac:dyDescent="0.25">
      <c r="A16" s="256" t="s">
        <v>303</v>
      </c>
      <c r="B16" s="257"/>
      <c r="C16" s="257"/>
      <c r="D16" s="258"/>
      <c r="E16" s="79" t="s">
        <v>271</v>
      </c>
      <c r="F16" s="79" t="s">
        <v>272</v>
      </c>
      <c r="G16" s="79" t="s">
        <v>273</v>
      </c>
      <c r="H16" s="79" t="s">
        <v>274</v>
      </c>
      <c r="I16" s="59" t="s">
        <v>275</v>
      </c>
      <c r="J16" s="80" t="s">
        <v>276</v>
      </c>
      <c r="K16" s="79" t="s">
        <v>271</v>
      </c>
      <c r="L16" s="81" t="s">
        <v>277</v>
      </c>
      <c r="M16" s="79" t="s">
        <v>278</v>
      </c>
      <c r="N16" s="79" t="s">
        <v>282</v>
      </c>
      <c r="O16" s="84" t="s">
        <v>270</v>
      </c>
      <c r="P16" s="84" t="s">
        <v>279</v>
      </c>
      <c r="Q16" s="50"/>
      <c r="R16" s="50"/>
      <c r="S16" s="100"/>
    </row>
    <row r="17" spans="1:19" ht="30" customHeight="1" x14ac:dyDescent="0.25">
      <c r="A17" s="82">
        <v>1</v>
      </c>
      <c r="B17" s="175" t="s">
        <v>323</v>
      </c>
      <c r="C17" s="87" t="s">
        <v>322</v>
      </c>
      <c r="D17" s="82" t="s">
        <v>815</v>
      </c>
      <c r="E17" s="38">
        <v>227.68</v>
      </c>
      <c r="F17" s="38">
        <f>E17/4</f>
        <v>56.92</v>
      </c>
      <c r="G17" s="38">
        <v>125</v>
      </c>
      <c r="H17" s="38">
        <v>0</v>
      </c>
      <c r="I17" s="38">
        <f>H17/H23*I23</f>
        <v>0</v>
      </c>
      <c r="J17" s="38">
        <f>G17+I17</f>
        <v>125</v>
      </c>
      <c r="K17" s="45">
        <v>25.95</v>
      </c>
      <c r="L17" s="45">
        <f>K17/$K$20*$L$20</f>
        <v>93.066347878063354</v>
      </c>
      <c r="M17" s="38">
        <v>120</v>
      </c>
      <c r="N17" s="45">
        <v>200</v>
      </c>
      <c r="O17" s="38">
        <f>F17+H17+K17+M17</f>
        <v>202.87</v>
      </c>
      <c r="P17" s="38">
        <f>J17+L17+N17</f>
        <v>418.06634787806337</v>
      </c>
      <c r="Q17" s="60"/>
      <c r="R17" s="50"/>
      <c r="S17" s="100"/>
    </row>
    <row r="18" spans="1:19" ht="30" customHeight="1" x14ac:dyDescent="0.25">
      <c r="A18" s="82">
        <v>2</v>
      </c>
      <c r="B18" s="94" t="s">
        <v>325</v>
      </c>
      <c r="C18" s="87" t="s">
        <v>324</v>
      </c>
      <c r="D18" s="82" t="s">
        <v>815</v>
      </c>
      <c r="E18" s="40">
        <v>21.55</v>
      </c>
      <c r="F18" s="38">
        <f>E18/4</f>
        <v>5.3875000000000002</v>
      </c>
      <c r="G18" s="54">
        <f>F18/$F$17*$G$17</f>
        <v>11.831298313422348</v>
      </c>
      <c r="H18" s="40">
        <v>32.1</v>
      </c>
      <c r="I18" s="40">
        <f>H18/$H$23*$I$23</f>
        <v>188.38028169014086</v>
      </c>
      <c r="J18" s="38">
        <f t="shared" ref="J18:J23" si="7">G18+I18</f>
        <v>200.2115800035632</v>
      </c>
      <c r="K18" s="40">
        <v>54.9</v>
      </c>
      <c r="L18" s="45">
        <f t="shared" ref="L18:L23" si="8">K18/$K$20*$L$20</f>
        <v>196.89181111775252</v>
      </c>
      <c r="M18" s="40">
        <v>0</v>
      </c>
      <c r="N18" s="40">
        <f>M18/M17*N17</f>
        <v>0</v>
      </c>
      <c r="O18" s="38">
        <f t="shared" ref="O18:O23" si="9">F18+H18+K18+M18</f>
        <v>92.387500000000003</v>
      </c>
      <c r="P18" s="38">
        <f t="shared" ref="P18:P23" si="10">J18+L18+N18</f>
        <v>397.10339112131572</v>
      </c>
      <c r="Q18" s="60"/>
      <c r="R18" s="50"/>
      <c r="S18" s="100"/>
    </row>
    <row r="19" spans="1:19" ht="30" customHeight="1" x14ac:dyDescent="0.25">
      <c r="A19" s="82">
        <v>3</v>
      </c>
      <c r="B19" s="94" t="s">
        <v>327</v>
      </c>
      <c r="C19" s="87" t="s">
        <v>326</v>
      </c>
      <c r="D19" s="82" t="s">
        <v>815</v>
      </c>
      <c r="E19" s="38">
        <v>94.825000000000003</v>
      </c>
      <c r="F19" s="38">
        <f t="shared" ref="F19:F23" si="11">E19/4</f>
        <v>23.706250000000001</v>
      </c>
      <c r="G19" s="54">
        <f t="shared" ref="G19:G23" si="12">F19/$F$17*$G$17</f>
        <v>52.060457659873506</v>
      </c>
      <c r="H19" s="45">
        <v>0</v>
      </c>
      <c r="I19" s="40">
        <f t="shared" ref="I19:I22" si="13">H19/$H$23*$I$23</f>
        <v>0</v>
      </c>
      <c r="J19" s="38">
        <f t="shared" si="7"/>
        <v>52.060457659873506</v>
      </c>
      <c r="K19" s="38">
        <v>82.15</v>
      </c>
      <c r="L19" s="45">
        <f t="shared" si="8"/>
        <v>294.62044231918708</v>
      </c>
      <c r="M19" s="38">
        <v>80</v>
      </c>
      <c r="N19" s="38">
        <f>M19/$M$17*$N$17</f>
        <v>133.33333333333331</v>
      </c>
      <c r="O19" s="38">
        <f t="shared" si="9"/>
        <v>185.85624999999999</v>
      </c>
      <c r="P19" s="38">
        <f t="shared" si="10"/>
        <v>480.01423331239391</v>
      </c>
      <c r="Q19" s="60"/>
      <c r="R19" s="50"/>
      <c r="S19" s="100"/>
    </row>
    <row r="20" spans="1:19" ht="30" customHeight="1" x14ac:dyDescent="0.25">
      <c r="A20" s="82">
        <v>4</v>
      </c>
      <c r="B20" s="94" t="s">
        <v>329</v>
      </c>
      <c r="C20" s="87" t="s">
        <v>328</v>
      </c>
      <c r="D20" s="82" t="s">
        <v>815</v>
      </c>
      <c r="E20" s="38">
        <v>18.75</v>
      </c>
      <c r="F20" s="38">
        <f>E20/4</f>
        <v>4.6875</v>
      </c>
      <c r="G20" s="54">
        <f t="shared" si="12"/>
        <v>10.294053056921996</v>
      </c>
      <c r="H20" s="45">
        <v>32.25</v>
      </c>
      <c r="I20" s="40">
        <f t="shared" si="13"/>
        <v>189.26056338028167</v>
      </c>
      <c r="J20" s="38">
        <f t="shared" si="7"/>
        <v>199.55461643720366</v>
      </c>
      <c r="K20" s="38">
        <v>83.65</v>
      </c>
      <c r="L20" s="45">
        <v>300</v>
      </c>
      <c r="M20" s="38">
        <v>0</v>
      </c>
      <c r="N20" s="38">
        <f t="shared" ref="N20:N23" si="14">M20/$M$17*$N$17</f>
        <v>0</v>
      </c>
      <c r="O20" s="38">
        <f t="shared" si="9"/>
        <v>120.58750000000001</v>
      </c>
      <c r="P20" s="38">
        <f t="shared" si="10"/>
        <v>499.55461643720366</v>
      </c>
      <c r="Q20" s="60"/>
      <c r="R20" s="50"/>
      <c r="S20" s="100"/>
    </row>
    <row r="21" spans="1:19" ht="30" customHeight="1" x14ac:dyDescent="0.25">
      <c r="A21" s="82">
        <v>5</v>
      </c>
      <c r="B21" s="94" t="s">
        <v>331</v>
      </c>
      <c r="C21" s="87" t="s">
        <v>330</v>
      </c>
      <c r="D21" s="82" t="s">
        <v>815</v>
      </c>
      <c r="E21" s="38">
        <v>49.765000000000001</v>
      </c>
      <c r="F21" s="38">
        <f t="shared" si="11"/>
        <v>12.44125</v>
      </c>
      <c r="G21" s="54">
        <f t="shared" si="12"/>
        <v>27.321789353478565</v>
      </c>
      <c r="H21" s="38">
        <v>0</v>
      </c>
      <c r="I21" s="40">
        <f t="shared" si="13"/>
        <v>0</v>
      </c>
      <c r="J21" s="38">
        <f t="shared" si="7"/>
        <v>27.321789353478565</v>
      </c>
      <c r="K21" s="38">
        <v>2.5</v>
      </c>
      <c r="L21" s="45">
        <f t="shared" si="8"/>
        <v>8.9659294680215176</v>
      </c>
      <c r="M21" s="38">
        <v>50</v>
      </c>
      <c r="N21" s="38">
        <f t="shared" si="14"/>
        <v>83.333333333333343</v>
      </c>
      <c r="O21" s="38">
        <f t="shared" si="9"/>
        <v>64.941249999999997</v>
      </c>
      <c r="P21" s="38">
        <f t="shared" si="10"/>
        <v>119.62105215483342</v>
      </c>
      <c r="Q21" s="60"/>
      <c r="R21" s="50"/>
      <c r="S21" s="100"/>
    </row>
    <row r="22" spans="1:19" ht="30" customHeight="1" x14ac:dyDescent="0.25">
      <c r="A22" s="82">
        <v>6</v>
      </c>
      <c r="B22" s="94" t="s">
        <v>333</v>
      </c>
      <c r="C22" s="87" t="s">
        <v>332</v>
      </c>
      <c r="D22" s="82" t="s">
        <v>815</v>
      </c>
      <c r="E22" s="38">
        <v>10</v>
      </c>
      <c r="F22" s="38">
        <f t="shared" si="11"/>
        <v>2.5</v>
      </c>
      <c r="G22" s="54">
        <f t="shared" si="12"/>
        <v>5.490161630358398</v>
      </c>
      <c r="H22" s="38">
        <v>34.65</v>
      </c>
      <c r="I22" s="40">
        <f t="shared" si="13"/>
        <v>203.3450704225352</v>
      </c>
      <c r="J22" s="38">
        <f t="shared" si="7"/>
        <v>208.83523205289359</v>
      </c>
      <c r="K22" s="38">
        <v>68.150000000000006</v>
      </c>
      <c r="L22" s="45">
        <f t="shared" si="8"/>
        <v>244.4112372982666</v>
      </c>
      <c r="M22" s="38">
        <v>60</v>
      </c>
      <c r="N22" s="38">
        <f t="shared" si="14"/>
        <v>100</v>
      </c>
      <c r="O22" s="38">
        <f t="shared" si="9"/>
        <v>165.3</v>
      </c>
      <c r="P22" s="38">
        <f t="shared" si="10"/>
        <v>553.24646935116016</v>
      </c>
      <c r="Q22" s="60"/>
      <c r="R22" s="50"/>
      <c r="S22" s="100"/>
    </row>
    <row r="23" spans="1:19" ht="30" customHeight="1" x14ac:dyDescent="0.25">
      <c r="A23" s="82">
        <v>7</v>
      </c>
      <c r="B23" s="94" t="s">
        <v>335</v>
      </c>
      <c r="C23" s="87" t="s">
        <v>334</v>
      </c>
      <c r="D23" s="82" t="s">
        <v>815</v>
      </c>
      <c r="E23" s="38">
        <v>10</v>
      </c>
      <c r="F23" s="38">
        <f t="shared" si="11"/>
        <v>2.5</v>
      </c>
      <c r="G23" s="54">
        <f t="shared" si="12"/>
        <v>5.490161630358398</v>
      </c>
      <c r="H23" s="38">
        <v>63.9</v>
      </c>
      <c r="I23" s="38">
        <v>375</v>
      </c>
      <c r="J23" s="38">
        <f t="shared" si="7"/>
        <v>380.49016163035839</v>
      </c>
      <c r="K23" s="38">
        <v>25</v>
      </c>
      <c r="L23" s="45">
        <f t="shared" si="8"/>
        <v>89.659294680215169</v>
      </c>
      <c r="M23" s="38">
        <v>0</v>
      </c>
      <c r="N23" s="38">
        <f t="shared" si="14"/>
        <v>0</v>
      </c>
      <c r="O23" s="38">
        <f t="shared" si="9"/>
        <v>91.4</v>
      </c>
      <c r="P23" s="38">
        <f t="shared" si="10"/>
        <v>470.14945631057356</v>
      </c>
      <c r="Q23" s="60"/>
      <c r="R23" s="50"/>
      <c r="S23" s="100"/>
    </row>
    <row r="24" spans="1:19" ht="16.5" customHeight="1" x14ac:dyDescent="0.25">
      <c r="A24" s="101"/>
      <c r="B24" s="101"/>
      <c r="C24" s="101"/>
      <c r="D24" s="101"/>
      <c r="E24" s="50"/>
      <c r="F24" s="50"/>
      <c r="G24" s="50"/>
      <c r="H24" s="50"/>
      <c r="I24" s="90"/>
      <c r="J24" s="90"/>
      <c r="K24" s="50"/>
      <c r="L24" s="90"/>
      <c r="M24" s="50"/>
      <c r="N24" s="90"/>
      <c r="O24" s="50"/>
      <c r="P24" s="50"/>
      <c r="Q24" s="50"/>
      <c r="R24" s="50"/>
      <c r="S24" s="100"/>
    </row>
    <row r="25" spans="1:19" ht="30" customHeight="1" x14ac:dyDescent="0.2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5"/>
      <c r="P25" s="50"/>
      <c r="Q25" s="50"/>
      <c r="R25" s="50"/>
      <c r="S25" s="100"/>
    </row>
    <row r="26" spans="1:19" ht="54" customHeight="1" x14ac:dyDescent="0.25">
      <c r="A26" s="91" t="s">
        <v>285</v>
      </c>
      <c r="B26" s="84" t="s">
        <v>264</v>
      </c>
      <c r="C26" s="92" t="s">
        <v>284</v>
      </c>
      <c r="D26" s="74" t="s">
        <v>266</v>
      </c>
      <c r="E26" s="252" t="s">
        <v>267</v>
      </c>
      <c r="F26" s="252"/>
      <c r="G26" s="252"/>
      <c r="H26" s="252"/>
      <c r="I26" s="252"/>
      <c r="J26" s="84"/>
      <c r="K26" s="252" t="s">
        <v>268</v>
      </c>
      <c r="L26" s="252"/>
      <c r="M26" s="252" t="s">
        <v>269</v>
      </c>
      <c r="N26" s="252"/>
      <c r="O26" s="84"/>
      <c r="P26" s="41"/>
      <c r="Q26" s="78"/>
      <c r="R26" s="78"/>
      <c r="S26" s="100"/>
    </row>
    <row r="27" spans="1:19" ht="63.6" customHeight="1" x14ac:dyDescent="0.25">
      <c r="A27" s="249" t="s">
        <v>304</v>
      </c>
      <c r="B27" s="249"/>
      <c r="C27" s="249"/>
      <c r="D27" s="249"/>
      <c r="E27" s="79" t="s">
        <v>271</v>
      </c>
      <c r="F27" s="79" t="s">
        <v>272</v>
      </c>
      <c r="G27" s="79" t="s">
        <v>273</v>
      </c>
      <c r="H27" s="79" t="s">
        <v>274</v>
      </c>
      <c r="I27" s="59" t="s">
        <v>275</v>
      </c>
      <c r="J27" s="80" t="s">
        <v>276</v>
      </c>
      <c r="K27" s="79" t="s">
        <v>271</v>
      </c>
      <c r="L27" s="81" t="s">
        <v>277</v>
      </c>
      <c r="M27" s="79" t="s">
        <v>278</v>
      </c>
      <c r="N27" s="79" t="s">
        <v>282</v>
      </c>
      <c r="O27" s="84" t="s">
        <v>270</v>
      </c>
      <c r="P27" s="84" t="s">
        <v>279</v>
      </c>
      <c r="Q27" s="50"/>
      <c r="R27" s="50"/>
      <c r="S27" s="100"/>
    </row>
    <row r="28" spans="1:19" ht="30" customHeight="1" x14ac:dyDescent="0.25">
      <c r="A28" s="82">
        <v>1</v>
      </c>
      <c r="B28" s="94" t="s">
        <v>340</v>
      </c>
      <c r="C28" s="87" t="s">
        <v>339</v>
      </c>
      <c r="D28" s="82" t="s">
        <v>816</v>
      </c>
      <c r="E28" s="38">
        <v>13.13</v>
      </c>
      <c r="F28" s="38">
        <f t="shared" ref="F28:F36" si="15">E28/4</f>
        <v>3.2825000000000002</v>
      </c>
      <c r="G28" s="38">
        <f>F28/$F$33*$G$33</f>
        <v>7.2190455245216638</v>
      </c>
      <c r="H28" s="38">
        <v>0</v>
      </c>
      <c r="I28" s="38">
        <v>0</v>
      </c>
      <c r="J28" s="38">
        <f>G28+I28</f>
        <v>7.2190455245216638</v>
      </c>
      <c r="K28" s="38">
        <v>0</v>
      </c>
      <c r="L28" s="38">
        <f>K28*$L$35/$K$35</f>
        <v>0</v>
      </c>
      <c r="M28" s="45">
        <v>0</v>
      </c>
      <c r="N28" s="38">
        <v>0</v>
      </c>
      <c r="O28" s="38">
        <f>F28+H28+K28+M28</f>
        <v>3.2825000000000002</v>
      </c>
      <c r="P28" s="38">
        <f>J28+L28+N28</f>
        <v>7.2190455245216638</v>
      </c>
      <c r="Q28" s="60"/>
      <c r="R28" s="50"/>
      <c r="S28" s="100"/>
    </row>
    <row r="29" spans="1:19" ht="30" customHeight="1" x14ac:dyDescent="0.25">
      <c r="A29" s="82">
        <v>2</v>
      </c>
      <c r="B29" s="94" t="s">
        <v>342</v>
      </c>
      <c r="C29" s="87" t="s">
        <v>341</v>
      </c>
      <c r="D29" s="82" t="s">
        <v>816</v>
      </c>
      <c r="E29" s="38">
        <v>13.63</v>
      </c>
      <c r="F29" s="38">
        <f t="shared" si="15"/>
        <v>3.4075000000000002</v>
      </c>
      <c r="G29" s="38">
        <f t="shared" ref="G29:G36" si="16">F29/$F$33*$G$33</f>
        <v>7.4939520563008584</v>
      </c>
      <c r="H29" s="38">
        <v>0</v>
      </c>
      <c r="I29" s="38">
        <v>0</v>
      </c>
      <c r="J29" s="38">
        <f t="shared" ref="J29:J36" si="17">G29+I29</f>
        <v>7.4939520563008584</v>
      </c>
      <c r="K29" s="38">
        <v>0</v>
      </c>
      <c r="L29" s="38">
        <f t="shared" ref="L29:L34" si="18">K29*$L$35/$K$35</f>
        <v>0</v>
      </c>
      <c r="M29" s="45">
        <v>0</v>
      </c>
      <c r="N29" s="38">
        <v>0</v>
      </c>
      <c r="O29" s="38">
        <f t="shared" ref="O29:O36" si="19">F29+H29+K29+M29</f>
        <v>3.4075000000000002</v>
      </c>
      <c r="P29" s="38">
        <f t="shared" ref="P29:P36" si="20">J29+L29+N29</f>
        <v>7.4939520563008584</v>
      </c>
      <c r="Q29" s="60"/>
      <c r="R29" s="50"/>
      <c r="S29" s="100"/>
    </row>
    <row r="30" spans="1:19" ht="30" customHeight="1" x14ac:dyDescent="0.25">
      <c r="A30" s="82">
        <v>3</v>
      </c>
      <c r="B30" s="94" t="s">
        <v>344</v>
      </c>
      <c r="C30" s="87" t="s">
        <v>343</v>
      </c>
      <c r="D30" s="82" t="s">
        <v>816</v>
      </c>
      <c r="E30" s="38">
        <v>55.6</v>
      </c>
      <c r="F30" s="38">
        <f t="shared" si="15"/>
        <v>13.9</v>
      </c>
      <c r="G30" s="38">
        <f t="shared" si="16"/>
        <v>30.569606333846494</v>
      </c>
      <c r="H30" s="38">
        <v>0</v>
      </c>
      <c r="I30" s="38">
        <v>0</v>
      </c>
      <c r="J30" s="38">
        <f t="shared" si="17"/>
        <v>30.569606333846494</v>
      </c>
      <c r="K30" s="38">
        <v>72.599999999999994</v>
      </c>
      <c r="L30" s="38">
        <f t="shared" si="18"/>
        <v>241.06253458771445</v>
      </c>
      <c r="M30" s="45">
        <v>0</v>
      </c>
      <c r="N30" s="38">
        <v>0</v>
      </c>
      <c r="O30" s="38">
        <f t="shared" si="19"/>
        <v>86.5</v>
      </c>
      <c r="P30" s="38">
        <f t="shared" si="20"/>
        <v>271.63214092156096</v>
      </c>
      <c r="Q30" s="60"/>
      <c r="R30" s="50"/>
      <c r="S30" s="100"/>
    </row>
    <row r="31" spans="1:19" ht="30" customHeight="1" x14ac:dyDescent="0.25">
      <c r="A31" s="82">
        <v>4</v>
      </c>
      <c r="B31" s="94" t="s">
        <v>347</v>
      </c>
      <c r="C31" s="87" t="s">
        <v>345</v>
      </c>
      <c r="D31" s="82" t="s">
        <v>816</v>
      </c>
      <c r="E31" s="38">
        <v>219.625</v>
      </c>
      <c r="F31" s="38">
        <f t="shared" si="15"/>
        <v>54.90625</v>
      </c>
      <c r="G31" s="38">
        <f t="shared" si="16"/>
        <v>120.75269408401144</v>
      </c>
      <c r="H31" s="38">
        <v>0</v>
      </c>
      <c r="I31" s="38">
        <v>0</v>
      </c>
      <c r="J31" s="38">
        <f t="shared" si="17"/>
        <v>120.75269408401144</v>
      </c>
      <c r="K31" s="38">
        <v>62.55</v>
      </c>
      <c r="L31" s="38">
        <f t="shared" si="18"/>
        <v>207.69230769230771</v>
      </c>
      <c r="M31" s="45">
        <v>30</v>
      </c>
      <c r="N31" s="38">
        <v>200</v>
      </c>
      <c r="O31" s="38">
        <f t="shared" si="19"/>
        <v>147.45625000000001</v>
      </c>
      <c r="P31" s="38">
        <f t="shared" si="20"/>
        <v>528.44500177631915</v>
      </c>
      <c r="Q31" s="60"/>
      <c r="R31" s="50"/>
      <c r="S31" s="100"/>
    </row>
    <row r="32" spans="1:19" ht="30" customHeight="1" x14ac:dyDescent="0.25">
      <c r="A32" s="82">
        <v>5</v>
      </c>
      <c r="B32" s="94" t="s">
        <v>348</v>
      </c>
      <c r="C32" s="87" t="s">
        <v>346</v>
      </c>
      <c r="D32" s="82" t="s">
        <v>816</v>
      </c>
      <c r="E32" s="38">
        <v>10</v>
      </c>
      <c r="F32" s="38">
        <f t="shared" si="15"/>
        <v>2.5</v>
      </c>
      <c r="G32" s="38">
        <f t="shared" si="16"/>
        <v>5.4981306355839017</v>
      </c>
      <c r="H32" s="38">
        <v>0</v>
      </c>
      <c r="I32" s="38">
        <v>0</v>
      </c>
      <c r="J32" s="38">
        <f t="shared" si="17"/>
        <v>5.4981306355839017</v>
      </c>
      <c r="K32" s="38">
        <v>9.0500000000000007</v>
      </c>
      <c r="L32" s="38">
        <f t="shared" si="18"/>
        <v>30.049806308799116</v>
      </c>
      <c r="M32" s="45">
        <v>0</v>
      </c>
      <c r="N32" s="38">
        <v>0</v>
      </c>
      <c r="O32" s="38">
        <f t="shared" si="19"/>
        <v>11.55</v>
      </c>
      <c r="P32" s="38">
        <f t="shared" si="20"/>
        <v>35.547936944383018</v>
      </c>
      <c r="Q32" s="60"/>
      <c r="R32" s="50"/>
      <c r="S32" s="100"/>
    </row>
    <row r="33" spans="1:19" ht="30" customHeight="1" x14ac:dyDescent="0.25">
      <c r="A33" s="82">
        <v>6</v>
      </c>
      <c r="B33" s="94" t="s">
        <v>422</v>
      </c>
      <c r="C33" s="87" t="s">
        <v>338</v>
      </c>
      <c r="D33" s="82" t="s">
        <v>816</v>
      </c>
      <c r="E33" s="38">
        <v>227.35</v>
      </c>
      <c r="F33" s="38">
        <f t="shared" si="15"/>
        <v>56.837499999999999</v>
      </c>
      <c r="G33" s="38">
        <v>125</v>
      </c>
      <c r="H33" s="45">
        <v>0</v>
      </c>
      <c r="I33" s="45">
        <v>0</v>
      </c>
      <c r="J33" s="38">
        <f t="shared" si="17"/>
        <v>125</v>
      </c>
      <c r="K33" s="38">
        <v>0.65</v>
      </c>
      <c r="L33" s="38">
        <f t="shared" si="18"/>
        <v>2.1582733812949644</v>
      </c>
      <c r="M33" s="45">
        <v>0</v>
      </c>
      <c r="N33" s="38">
        <v>0</v>
      </c>
      <c r="O33" s="38">
        <f t="shared" si="19"/>
        <v>57.487499999999997</v>
      </c>
      <c r="P33" s="38">
        <f t="shared" si="20"/>
        <v>127.15827338129496</v>
      </c>
      <c r="Q33" s="60"/>
      <c r="R33" s="50"/>
      <c r="S33" s="100"/>
    </row>
    <row r="34" spans="1:19" ht="30" customHeight="1" x14ac:dyDescent="0.25">
      <c r="A34" s="82">
        <v>7</v>
      </c>
      <c r="B34" s="94" t="s">
        <v>337</v>
      </c>
      <c r="C34" s="87" t="s">
        <v>336</v>
      </c>
      <c r="D34" s="82" t="s">
        <v>816</v>
      </c>
      <c r="E34" s="38">
        <v>89.59</v>
      </c>
      <c r="F34" s="38">
        <f t="shared" si="15"/>
        <v>22.397500000000001</v>
      </c>
      <c r="G34" s="38">
        <f t="shared" si="16"/>
        <v>49.257752364196172</v>
      </c>
      <c r="H34" s="45">
        <v>0</v>
      </c>
      <c r="I34" s="45">
        <v>0</v>
      </c>
      <c r="J34" s="38">
        <f t="shared" si="17"/>
        <v>49.257752364196172</v>
      </c>
      <c r="K34" s="38">
        <v>3.3</v>
      </c>
      <c r="L34" s="38">
        <f t="shared" si="18"/>
        <v>10.957387935805203</v>
      </c>
      <c r="M34" s="45">
        <v>0</v>
      </c>
      <c r="N34" s="38">
        <v>0</v>
      </c>
      <c r="O34" s="38">
        <f t="shared" si="19"/>
        <v>25.697500000000002</v>
      </c>
      <c r="P34" s="38">
        <f t="shared" si="20"/>
        <v>60.215140300001373</v>
      </c>
      <c r="Q34" s="60"/>
      <c r="R34" s="50"/>
      <c r="S34" s="100"/>
    </row>
    <row r="35" spans="1:19" ht="30" customHeight="1" x14ac:dyDescent="0.25">
      <c r="A35" s="99">
        <v>8</v>
      </c>
      <c r="B35" s="41" t="s">
        <v>515</v>
      </c>
      <c r="C35" s="108" t="s">
        <v>514</v>
      </c>
      <c r="D35" s="82" t="s">
        <v>816</v>
      </c>
      <c r="E35" s="40">
        <v>181.25</v>
      </c>
      <c r="F35" s="40">
        <f t="shared" si="15"/>
        <v>45.3125</v>
      </c>
      <c r="G35" s="38">
        <f t="shared" si="16"/>
        <v>99.653617769958217</v>
      </c>
      <c r="H35" s="40">
        <v>0</v>
      </c>
      <c r="I35" s="40">
        <v>0</v>
      </c>
      <c r="J35" s="40">
        <f t="shared" si="17"/>
        <v>99.653617769958217</v>
      </c>
      <c r="K35" s="40">
        <v>90.35</v>
      </c>
      <c r="L35" s="38">
        <v>300</v>
      </c>
      <c r="M35" s="40">
        <v>0</v>
      </c>
      <c r="N35" s="38">
        <v>0</v>
      </c>
      <c r="O35" s="40">
        <f t="shared" si="19"/>
        <v>135.66249999999999</v>
      </c>
      <c r="P35" s="38">
        <f t="shared" si="20"/>
        <v>399.6536177699582</v>
      </c>
      <c r="Q35" s="60"/>
      <c r="R35" s="50"/>
      <c r="S35" s="100"/>
    </row>
    <row r="36" spans="1:19" ht="30" customHeight="1" x14ac:dyDescent="0.25">
      <c r="A36" s="240">
        <v>9</v>
      </c>
      <c r="B36" s="94" t="s">
        <v>517</v>
      </c>
      <c r="C36" s="108" t="s">
        <v>516</v>
      </c>
      <c r="D36" s="82" t="s">
        <v>816</v>
      </c>
      <c r="E36" s="40">
        <v>96.25</v>
      </c>
      <c r="F36" s="40">
        <f t="shared" si="15"/>
        <v>24.0625</v>
      </c>
      <c r="G36" s="38">
        <f t="shared" si="16"/>
        <v>52.919507367495051</v>
      </c>
      <c r="H36" s="40">
        <v>0</v>
      </c>
      <c r="I36" s="40">
        <v>0</v>
      </c>
      <c r="J36" s="40">
        <f t="shared" si="17"/>
        <v>52.919507367495051</v>
      </c>
      <c r="K36" s="40">
        <v>0</v>
      </c>
      <c r="L36" s="38">
        <f>K36*L35/K35</f>
        <v>0</v>
      </c>
      <c r="M36" s="40">
        <v>0</v>
      </c>
      <c r="N36" s="38">
        <v>0</v>
      </c>
      <c r="O36" s="40">
        <f t="shared" si="19"/>
        <v>24.0625</v>
      </c>
      <c r="P36" s="38">
        <f t="shared" si="20"/>
        <v>52.919507367495051</v>
      </c>
      <c r="Q36" s="60"/>
      <c r="R36" s="50"/>
      <c r="S36" s="100"/>
    </row>
    <row r="37" spans="1:19" ht="30" customHeight="1" x14ac:dyDescent="0.25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5"/>
      <c r="P37" s="50"/>
      <c r="Q37" s="50"/>
      <c r="R37" s="50"/>
      <c r="S37" s="100"/>
    </row>
    <row r="38" spans="1:19" ht="41.25" customHeight="1" x14ac:dyDescent="0.25">
      <c r="A38" s="91" t="s">
        <v>285</v>
      </c>
      <c r="B38" s="84" t="s">
        <v>264</v>
      </c>
      <c r="C38" s="92" t="s">
        <v>284</v>
      </c>
      <c r="D38" s="74" t="s">
        <v>266</v>
      </c>
      <c r="E38" s="252" t="s">
        <v>267</v>
      </c>
      <c r="F38" s="252"/>
      <c r="G38" s="252"/>
      <c r="H38" s="252"/>
      <c r="I38" s="252"/>
      <c r="J38" s="84"/>
      <c r="K38" s="252" t="s">
        <v>268</v>
      </c>
      <c r="L38" s="252"/>
      <c r="M38" s="252" t="s">
        <v>269</v>
      </c>
      <c r="N38" s="252"/>
      <c r="O38" s="84"/>
      <c r="P38" s="97"/>
      <c r="Q38" s="78"/>
      <c r="R38" s="78"/>
      <c r="S38" s="100"/>
    </row>
    <row r="39" spans="1:19" ht="63.6" customHeight="1" x14ac:dyDescent="0.25">
      <c r="A39" s="249" t="s">
        <v>287</v>
      </c>
      <c r="B39" s="249"/>
      <c r="C39" s="249"/>
      <c r="D39" s="249"/>
      <c r="E39" s="79" t="s">
        <v>271</v>
      </c>
      <c r="F39" s="79" t="s">
        <v>272</v>
      </c>
      <c r="G39" s="79" t="s">
        <v>273</v>
      </c>
      <c r="H39" s="79" t="s">
        <v>274</v>
      </c>
      <c r="I39" s="59" t="s">
        <v>275</v>
      </c>
      <c r="J39" s="80" t="s">
        <v>276</v>
      </c>
      <c r="K39" s="79" t="s">
        <v>271</v>
      </c>
      <c r="L39" s="81" t="s">
        <v>277</v>
      </c>
      <c r="M39" s="79" t="s">
        <v>278</v>
      </c>
      <c r="N39" s="79" t="s">
        <v>282</v>
      </c>
      <c r="O39" s="84" t="s">
        <v>270</v>
      </c>
      <c r="P39" s="84" t="s">
        <v>279</v>
      </c>
      <c r="Q39" s="50"/>
      <c r="R39" s="50"/>
      <c r="S39" s="100"/>
    </row>
    <row r="40" spans="1:19" ht="30" customHeight="1" x14ac:dyDescent="0.25">
      <c r="A40" s="82">
        <v>1</v>
      </c>
      <c r="B40" s="93" t="s">
        <v>356</v>
      </c>
      <c r="C40" s="87" t="s">
        <v>352</v>
      </c>
      <c r="D40" s="82" t="s">
        <v>817</v>
      </c>
      <c r="E40" s="52">
        <v>20.5</v>
      </c>
      <c r="F40" s="38">
        <f t="shared" ref="F40:F65" si="21">E40/4</f>
        <v>5.125</v>
      </c>
      <c r="G40" s="38">
        <f>F40/$F$50*$G$50</f>
        <v>6.2355517702883567</v>
      </c>
      <c r="H40" s="52">
        <v>48</v>
      </c>
      <c r="I40" s="44">
        <f>H40/$H$54*$I$54</f>
        <v>108.79419764279238</v>
      </c>
      <c r="J40" s="44">
        <f>G40+I40</f>
        <v>115.02974941308074</v>
      </c>
      <c r="K40" s="52">
        <v>26.25</v>
      </c>
      <c r="L40" s="44">
        <f>K40/$K$56*$L$56</f>
        <v>37.733588883564934</v>
      </c>
      <c r="M40" s="51">
        <v>110</v>
      </c>
      <c r="N40" s="44">
        <f>M40*$N$57/$M$57</f>
        <v>129.41176470588235</v>
      </c>
      <c r="O40" s="44">
        <f>F40+H40+K40+M40</f>
        <v>189.375</v>
      </c>
      <c r="P40" s="44">
        <f>J40+L40+N40</f>
        <v>282.17510300252798</v>
      </c>
      <c r="Q40" s="60"/>
      <c r="R40" s="50"/>
      <c r="S40" s="100"/>
    </row>
    <row r="41" spans="1:19" ht="30" customHeight="1" x14ac:dyDescent="0.25">
      <c r="A41" s="82">
        <v>2</v>
      </c>
      <c r="B41" s="94" t="s">
        <v>357</v>
      </c>
      <c r="C41" s="87" t="s">
        <v>353</v>
      </c>
      <c r="D41" s="82" t="s">
        <v>817</v>
      </c>
      <c r="E41" s="52">
        <v>19.239999999999998</v>
      </c>
      <c r="F41" s="38">
        <f t="shared" si="21"/>
        <v>4.8099999999999996</v>
      </c>
      <c r="G41" s="38">
        <f t="shared" ref="G41:G65" si="22">F41/$F$50*$G$50</f>
        <v>5.8522934663584376</v>
      </c>
      <c r="H41" s="51">
        <v>4.95</v>
      </c>
      <c r="I41" s="44">
        <f t="shared" ref="I41:I65" si="23">H41/$H$54*$I$54</f>
        <v>11.219401631912966</v>
      </c>
      <c r="J41" s="44">
        <f t="shared" ref="J41:J65" si="24">G41+I41</f>
        <v>17.071695098271405</v>
      </c>
      <c r="K41" s="52">
        <v>30.9</v>
      </c>
      <c r="L41" s="44">
        <f t="shared" ref="L41:L65" si="25">K41/$K$56*$L$56</f>
        <v>44.41782462865357</v>
      </c>
      <c r="M41" s="51">
        <v>40</v>
      </c>
      <c r="N41" s="44">
        <f t="shared" ref="N41:N56" si="26">M41*$N$57/$M$57</f>
        <v>47.058823529411768</v>
      </c>
      <c r="O41" s="44">
        <f t="shared" ref="O41:O65" si="27">F41+H41+K41+M41</f>
        <v>80.66</v>
      </c>
      <c r="P41" s="44">
        <f t="shared" ref="P41:P65" si="28">J41+L41+N41</f>
        <v>108.54834325633675</v>
      </c>
      <c r="Q41" s="60"/>
      <c r="R41" s="50"/>
      <c r="S41" s="100"/>
    </row>
    <row r="42" spans="1:19" ht="30" customHeight="1" x14ac:dyDescent="0.25">
      <c r="A42" s="82">
        <v>3</v>
      </c>
      <c r="B42" s="94" t="s">
        <v>358</v>
      </c>
      <c r="C42" s="87" t="s">
        <v>354</v>
      </c>
      <c r="D42" s="82" t="s">
        <v>817</v>
      </c>
      <c r="E42" s="52">
        <v>23.594999999999999</v>
      </c>
      <c r="F42" s="38">
        <f t="shared" si="21"/>
        <v>5.8987499999999997</v>
      </c>
      <c r="G42" s="38">
        <f t="shared" si="22"/>
        <v>7.1769680009733543</v>
      </c>
      <c r="H42" s="51">
        <v>7.05</v>
      </c>
      <c r="I42" s="44">
        <f t="shared" si="23"/>
        <v>15.979147778785133</v>
      </c>
      <c r="J42" s="44">
        <f t="shared" si="24"/>
        <v>23.156115779758487</v>
      </c>
      <c r="K42" s="52">
        <v>52.2</v>
      </c>
      <c r="L42" s="44">
        <f t="shared" si="25"/>
        <v>75.035936751317692</v>
      </c>
      <c r="M42" s="51">
        <v>40</v>
      </c>
      <c r="N42" s="44">
        <f t="shared" si="26"/>
        <v>47.058823529411768</v>
      </c>
      <c r="O42" s="44">
        <f t="shared" si="27"/>
        <v>105.14875000000001</v>
      </c>
      <c r="P42" s="44">
        <f t="shared" si="28"/>
        <v>145.25087606048794</v>
      </c>
      <c r="Q42" s="60"/>
      <c r="R42" s="50"/>
      <c r="S42" s="100"/>
    </row>
    <row r="43" spans="1:19" ht="30" customHeight="1" x14ac:dyDescent="0.25">
      <c r="A43" s="82">
        <v>4</v>
      </c>
      <c r="B43" s="94" t="s">
        <v>359</v>
      </c>
      <c r="C43" s="87" t="s">
        <v>355</v>
      </c>
      <c r="D43" s="82" t="s">
        <v>817</v>
      </c>
      <c r="E43" s="52">
        <v>119.35</v>
      </c>
      <c r="F43" s="38">
        <f t="shared" si="21"/>
        <v>29.837499999999999</v>
      </c>
      <c r="G43" s="38">
        <f t="shared" si="22"/>
        <v>36.303078233361724</v>
      </c>
      <c r="H43" s="51">
        <v>6.45</v>
      </c>
      <c r="I43" s="44">
        <f t="shared" si="23"/>
        <v>14.619220308250227</v>
      </c>
      <c r="J43" s="44">
        <f t="shared" si="24"/>
        <v>50.922298541611951</v>
      </c>
      <c r="K43" s="52">
        <v>26.4</v>
      </c>
      <c r="L43" s="44">
        <f t="shared" si="25"/>
        <v>37.949209391471015</v>
      </c>
      <c r="M43" s="51">
        <v>110</v>
      </c>
      <c r="N43" s="44">
        <f t="shared" si="26"/>
        <v>129.41176470588235</v>
      </c>
      <c r="O43" s="44">
        <f t="shared" si="27"/>
        <v>172.6875</v>
      </c>
      <c r="P43" s="44">
        <f t="shared" si="28"/>
        <v>218.28327263896531</v>
      </c>
      <c r="Q43" s="60"/>
      <c r="R43" s="50"/>
      <c r="S43" s="100"/>
    </row>
    <row r="44" spans="1:19" ht="30" customHeight="1" x14ac:dyDescent="0.25">
      <c r="A44" s="82">
        <v>5</v>
      </c>
      <c r="B44" s="94" t="s">
        <v>365</v>
      </c>
      <c r="C44" s="87" t="s">
        <v>360</v>
      </c>
      <c r="D44" s="82" t="s">
        <v>817</v>
      </c>
      <c r="E44" s="52">
        <v>20.545000000000002</v>
      </c>
      <c r="F44" s="38">
        <f t="shared" si="21"/>
        <v>5.1362500000000004</v>
      </c>
      <c r="G44" s="38">
        <f t="shared" si="22"/>
        <v>6.2492395668572822</v>
      </c>
      <c r="H44" s="51">
        <v>65.400000000000006</v>
      </c>
      <c r="I44" s="44">
        <f t="shared" si="23"/>
        <v>148.23209428830464</v>
      </c>
      <c r="J44" s="44">
        <f t="shared" si="24"/>
        <v>154.48133385516192</v>
      </c>
      <c r="K44" s="52">
        <v>0</v>
      </c>
      <c r="L44" s="44">
        <f t="shared" si="25"/>
        <v>0</v>
      </c>
      <c r="M44" s="51">
        <v>30</v>
      </c>
      <c r="N44" s="44">
        <f t="shared" si="26"/>
        <v>35.294117647058826</v>
      </c>
      <c r="O44" s="44">
        <f t="shared" si="27"/>
        <v>100.53625000000001</v>
      </c>
      <c r="P44" s="44">
        <f t="shared" si="28"/>
        <v>189.77545150222073</v>
      </c>
      <c r="Q44" s="60"/>
      <c r="R44" s="50"/>
      <c r="S44" s="100"/>
    </row>
    <row r="45" spans="1:19" ht="30" customHeight="1" x14ac:dyDescent="0.25">
      <c r="A45" s="82">
        <v>6</v>
      </c>
      <c r="B45" s="94" t="s">
        <v>366</v>
      </c>
      <c r="C45" s="87" t="s">
        <v>361</v>
      </c>
      <c r="D45" s="82" t="s">
        <v>817</v>
      </c>
      <c r="E45" s="52">
        <v>14.52</v>
      </c>
      <c r="F45" s="38">
        <f t="shared" si="21"/>
        <v>3.63</v>
      </c>
      <c r="G45" s="38">
        <f t="shared" si="22"/>
        <v>4.4165956929066796</v>
      </c>
      <c r="H45" s="51">
        <v>0</v>
      </c>
      <c r="I45" s="44">
        <f t="shared" si="23"/>
        <v>0</v>
      </c>
      <c r="J45" s="44">
        <f t="shared" si="24"/>
        <v>4.4165956929066796</v>
      </c>
      <c r="K45" s="52">
        <v>77.75</v>
      </c>
      <c r="L45" s="44">
        <f t="shared" si="25"/>
        <v>111.76329659798755</v>
      </c>
      <c r="M45" s="51">
        <v>20</v>
      </c>
      <c r="N45" s="44">
        <f t="shared" si="26"/>
        <v>23.529411764705884</v>
      </c>
      <c r="O45" s="44">
        <f t="shared" si="27"/>
        <v>101.38</v>
      </c>
      <c r="P45" s="44">
        <f t="shared" si="28"/>
        <v>139.70930405560011</v>
      </c>
      <c r="Q45" s="60"/>
      <c r="R45" s="50"/>
      <c r="S45" s="100"/>
    </row>
    <row r="46" spans="1:19" ht="30" customHeight="1" x14ac:dyDescent="0.25">
      <c r="A46" s="82">
        <v>7</v>
      </c>
      <c r="B46" s="94" t="s">
        <v>367</v>
      </c>
      <c r="C46" s="87" t="s">
        <v>362</v>
      </c>
      <c r="D46" s="82" t="s">
        <v>817</v>
      </c>
      <c r="E46" s="52">
        <v>16.27</v>
      </c>
      <c r="F46" s="38">
        <f t="shared" si="21"/>
        <v>4.0674999999999999</v>
      </c>
      <c r="G46" s="38">
        <f t="shared" si="22"/>
        <v>4.9488988928093436</v>
      </c>
      <c r="H46" s="51">
        <v>27.6</v>
      </c>
      <c r="I46" s="44">
        <f t="shared" si="23"/>
        <v>62.556663644605628</v>
      </c>
      <c r="J46" s="44">
        <f t="shared" si="24"/>
        <v>67.505562537414974</v>
      </c>
      <c r="K46" s="52">
        <v>80.400000000000006</v>
      </c>
      <c r="L46" s="44">
        <f t="shared" si="25"/>
        <v>115.57259223766174</v>
      </c>
      <c r="M46" s="51">
        <v>140</v>
      </c>
      <c r="N46" s="44">
        <f t="shared" si="26"/>
        <v>164.70588235294119</v>
      </c>
      <c r="O46" s="44">
        <f t="shared" si="27"/>
        <v>252.0675</v>
      </c>
      <c r="P46" s="44">
        <f t="shared" si="28"/>
        <v>347.78403712801787</v>
      </c>
      <c r="Q46" s="60"/>
      <c r="R46" s="50"/>
      <c r="S46" s="100"/>
    </row>
    <row r="47" spans="1:19" ht="30" customHeight="1" x14ac:dyDescent="0.25">
      <c r="A47" s="82">
        <v>8</v>
      </c>
      <c r="B47" s="94" t="s">
        <v>368</v>
      </c>
      <c r="C47" s="87" t="s">
        <v>363</v>
      </c>
      <c r="D47" s="82" t="s">
        <v>817</v>
      </c>
      <c r="E47" s="52">
        <v>18.579999999999998</v>
      </c>
      <c r="F47" s="38">
        <f t="shared" si="21"/>
        <v>4.6449999999999996</v>
      </c>
      <c r="G47" s="38">
        <f t="shared" si="22"/>
        <v>5.6515391166808611</v>
      </c>
      <c r="H47" s="51">
        <v>0</v>
      </c>
      <c r="I47" s="44">
        <f t="shared" si="23"/>
        <v>0</v>
      </c>
      <c r="J47" s="44">
        <f t="shared" si="24"/>
        <v>5.6515391166808611</v>
      </c>
      <c r="K47" s="52">
        <v>173.3</v>
      </c>
      <c r="L47" s="44">
        <f t="shared" si="25"/>
        <v>249.11356013416392</v>
      </c>
      <c r="M47" s="51">
        <v>60</v>
      </c>
      <c r="N47" s="44">
        <f t="shared" si="26"/>
        <v>70.588235294117652</v>
      </c>
      <c r="O47" s="44">
        <f t="shared" si="27"/>
        <v>237.94500000000002</v>
      </c>
      <c r="P47" s="44">
        <f t="shared" si="28"/>
        <v>325.35333454496242</v>
      </c>
      <c r="Q47" s="60"/>
      <c r="R47" s="50"/>
      <c r="S47" s="100"/>
    </row>
    <row r="48" spans="1:19" ht="30" customHeight="1" x14ac:dyDescent="0.25">
      <c r="A48" s="82">
        <v>9</v>
      </c>
      <c r="B48" s="94" t="s">
        <v>369</v>
      </c>
      <c r="C48" s="87" t="s">
        <v>364</v>
      </c>
      <c r="D48" s="82" t="s">
        <v>817</v>
      </c>
      <c r="E48" s="52">
        <v>10</v>
      </c>
      <c r="F48" s="38">
        <f t="shared" si="21"/>
        <v>2.5</v>
      </c>
      <c r="G48" s="38">
        <f t="shared" si="22"/>
        <v>3.041732570872369</v>
      </c>
      <c r="H48" s="51">
        <v>16.5</v>
      </c>
      <c r="I48" s="44">
        <f t="shared" si="23"/>
        <v>37.398005439709884</v>
      </c>
      <c r="J48" s="44">
        <f t="shared" si="24"/>
        <v>40.439738010582253</v>
      </c>
      <c r="K48" s="52">
        <v>176.95</v>
      </c>
      <c r="L48" s="44">
        <f t="shared" si="25"/>
        <v>254.36032582654528</v>
      </c>
      <c r="M48" s="51">
        <v>30</v>
      </c>
      <c r="N48" s="44">
        <f t="shared" si="26"/>
        <v>35.294117647058826</v>
      </c>
      <c r="O48" s="44">
        <f t="shared" si="27"/>
        <v>225.95</v>
      </c>
      <c r="P48" s="44">
        <f t="shared" si="28"/>
        <v>330.09418148418638</v>
      </c>
      <c r="Q48" s="60"/>
      <c r="R48" s="50"/>
      <c r="S48" s="100"/>
    </row>
    <row r="49" spans="1:19" ht="30" customHeight="1" x14ac:dyDescent="0.25">
      <c r="A49" s="82">
        <v>10</v>
      </c>
      <c r="B49" s="94" t="s">
        <v>373</v>
      </c>
      <c r="C49" s="87" t="s">
        <v>370</v>
      </c>
      <c r="D49" s="82" t="s">
        <v>817</v>
      </c>
      <c r="E49" s="52">
        <v>92.25</v>
      </c>
      <c r="F49" s="38">
        <f t="shared" si="21"/>
        <v>23.0625</v>
      </c>
      <c r="G49" s="38">
        <f t="shared" si="22"/>
        <v>28.059982966297603</v>
      </c>
      <c r="H49" s="51">
        <v>0</v>
      </c>
      <c r="I49" s="44">
        <f t="shared" si="23"/>
        <v>0</v>
      </c>
      <c r="J49" s="44">
        <f t="shared" si="24"/>
        <v>28.059982966297603</v>
      </c>
      <c r="K49" s="52">
        <v>93.05</v>
      </c>
      <c r="L49" s="44">
        <f t="shared" si="25"/>
        <v>133.75658840440823</v>
      </c>
      <c r="M49" s="51">
        <v>140</v>
      </c>
      <c r="N49" s="44">
        <f t="shared" si="26"/>
        <v>164.70588235294119</v>
      </c>
      <c r="O49" s="44">
        <f t="shared" si="27"/>
        <v>256.11250000000001</v>
      </c>
      <c r="P49" s="44">
        <f t="shared" si="28"/>
        <v>326.522453723647</v>
      </c>
      <c r="Q49" s="60"/>
      <c r="R49" s="50"/>
      <c r="S49" s="100"/>
    </row>
    <row r="50" spans="1:19" ht="30" customHeight="1" x14ac:dyDescent="0.25">
      <c r="A50" s="82">
        <v>11</v>
      </c>
      <c r="B50" s="94" t="s">
        <v>374</v>
      </c>
      <c r="C50" s="87" t="s">
        <v>371</v>
      </c>
      <c r="D50" s="82" t="s">
        <v>817</v>
      </c>
      <c r="E50" s="52">
        <v>410.95</v>
      </c>
      <c r="F50" s="38">
        <f t="shared" si="21"/>
        <v>102.7375</v>
      </c>
      <c r="G50" s="38">
        <v>125</v>
      </c>
      <c r="H50" s="51">
        <v>0</v>
      </c>
      <c r="I50" s="44">
        <f t="shared" si="23"/>
        <v>0</v>
      </c>
      <c r="J50" s="44">
        <f t="shared" si="24"/>
        <v>125</v>
      </c>
      <c r="K50" s="52">
        <v>14.1</v>
      </c>
      <c r="L50" s="44">
        <f t="shared" si="25"/>
        <v>20.268327743172016</v>
      </c>
      <c r="M50" s="51">
        <v>120</v>
      </c>
      <c r="N50" s="44">
        <f t="shared" si="26"/>
        <v>141.1764705882353</v>
      </c>
      <c r="O50" s="44">
        <f t="shared" si="27"/>
        <v>236.83749999999998</v>
      </c>
      <c r="P50" s="44">
        <f t="shared" si="28"/>
        <v>286.44479833140736</v>
      </c>
      <c r="Q50" s="60"/>
      <c r="R50" s="50"/>
      <c r="S50" s="100"/>
    </row>
    <row r="51" spans="1:19" ht="30" customHeight="1" x14ac:dyDescent="0.25">
      <c r="A51" s="82">
        <v>12</v>
      </c>
      <c r="B51" s="94" t="s">
        <v>375</v>
      </c>
      <c r="C51" s="87" t="s">
        <v>372</v>
      </c>
      <c r="D51" s="82" t="s">
        <v>817</v>
      </c>
      <c r="E51" s="52">
        <v>37.575000000000003</v>
      </c>
      <c r="F51" s="38">
        <f t="shared" si="21"/>
        <v>9.3937500000000007</v>
      </c>
      <c r="G51" s="38">
        <f t="shared" si="22"/>
        <v>11.429310135052926</v>
      </c>
      <c r="H51" s="51">
        <v>0</v>
      </c>
      <c r="I51" s="44">
        <f t="shared" si="23"/>
        <v>0</v>
      </c>
      <c r="J51" s="44">
        <f t="shared" si="24"/>
        <v>11.429310135052926</v>
      </c>
      <c r="K51" s="52">
        <v>1.25</v>
      </c>
      <c r="L51" s="44">
        <f t="shared" si="25"/>
        <v>1.7968375658840441</v>
      </c>
      <c r="M51" s="51">
        <v>0</v>
      </c>
      <c r="N51" s="44">
        <f t="shared" si="26"/>
        <v>0</v>
      </c>
      <c r="O51" s="44">
        <f t="shared" si="27"/>
        <v>10.643750000000001</v>
      </c>
      <c r="P51" s="44">
        <f t="shared" si="28"/>
        <v>13.22614770093697</v>
      </c>
      <c r="Q51" s="60"/>
      <c r="R51" s="50"/>
      <c r="S51" s="100"/>
    </row>
    <row r="52" spans="1:19" ht="30" customHeight="1" x14ac:dyDescent="0.25">
      <c r="A52" s="82">
        <v>13</v>
      </c>
      <c r="B52" s="94" t="s">
        <v>387</v>
      </c>
      <c r="C52" s="87" t="s">
        <v>376</v>
      </c>
      <c r="D52" s="82" t="s">
        <v>817</v>
      </c>
      <c r="E52" s="52">
        <v>151.6</v>
      </c>
      <c r="F52" s="38">
        <f t="shared" si="21"/>
        <v>37.9</v>
      </c>
      <c r="G52" s="38">
        <f t="shared" si="22"/>
        <v>46.11266577442511</v>
      </c>
      <c r="H52" s="51">
        <v>66.599999999999994</v>
      </c>
      <c r="I52" s="44">
        <f t="shared" si="23"/>
        <v>150.95194922937443</v>
      </c>
      <c r="J52" s="44">
        <f t="shared" si="24"/>
        <v>197.06461500379953</v>
      </c>
      <c r="K52" s="52">
        <v>76.349999999999994</v>
      </c>
      <c r="L52" s="44">
        <f t="shared" si="25"/>
        <v>109.75083852419742</v>
      </c>
      <c r="M52" s="51">
        <v>160</v>
      </c>
      <c r="N52" s="44">
        <f t="shared" si="26"/>
        <v>188.23529411764707</v>
      </c>
      <c r="O52" s="44">
        <f t="shared" si="27"/>
        <v>340.85</v>
      </c>
      <c r="P52" s="44">
        <f t="shared" si="28"/>
        <v>495.05074764564404</v>
      </c>
      <c r="Q52" s="60"/>
      <c r="R52" s="50"/>
      <c r="S52" s="100"/>
    </row>
    <row r="53" spans="1:19" ht="30" customHeight="1" x14ac:dyDescent="0.25">
      <c r="A53" s="82">
        <v>14</v>
      </c>
      <c r="B53" s="94" t="s">
        <v>388</v>
      </c>
      <c r="C53" s="87" t="s">
        <v>377</v>
      </c>
      <c r="D53" s="82" t="s">
        <v>817</v>
      </c>
      <c r="E53" s="52">
        <v>10</v>
      </c>
      <c r="F53" s="38">
        <f t="shared" si="21"/>
        <v>2.5</v>
      </c>
      <c r="G53" s="38">
        <f t="shared" si="22"/>
        <v>3.041732570872369</v>
      </c>
      <c r="H53" s="51">
        <v>32.85</v>
      </c>
      <c r="I53" s="44">
        <f t="shared" si="23"/>
        <v>74.456029011786043</v>
      </c>
      <c r="J53" s="44">
        <f t="shared" si="24"/>
        <v>77.497761582658413</v>
      </c>
      <c r="K53" s="52">
        <v>168.15</v>
      </c>
      <c r="L53" s="44">
        <f t="shared" si="25"/>
        <v>241.71058936272161</v>
      </c>
      <c r="M53" s="51">
        <v>40</v>
      </c>
      <c r="N53" s="44">
        <f t="shared" si="26"/>
        <v>47.058823529411768</v>
      </c>
      <c r="O53" s="44">
        <f t="shared" si="27"/>
        <v>243.5</v>
      </c>
      <c r="P53" s="44">
        <f t="shared" si="28"/>
        <v>366.26717447479177</v>
      </c>
      <c r="Q53" s="60"/>
      <c r="R53" s="50"/>
      <c r="S53" s="100"/>
    </row>
    <row r="54" spans="1:19" ht="30" customHeight="1" x14ac:dyDescent="0.25">
      <c r="A54" s="82">
        <v>16</v>
      </c>
      <c r="B54" s="94" t="s">
        <v>389</v>
      </c>
      <c r="C54" s="87" t="s">
        <v>378</v>
      </c>
      <c r="D54" s="82" t="s">
        <v>817</v>
      </c>
      <c r="E54" s="52">
        <v>55</v>
      </c>
      <c r="F54" s="38">
        <f t="shared" si="21"/>
        <v>13.75</v>
      </c>
      <c r="G54" s="38">
        <f t="shared" si="22"/>
        <v>16.729529139798032</v>
      </c>
      <c r="H54" s="51">
        <v>165.45</v>
      </c>
      <c r="I54" s="57">
        <v>375</v>
      </c>
      <c r="J54" s="44">
        <f t="shared" si="24"/>
        <v>391.72952913979805</v>
      </c>
      <c r="K54" s="52">
        <v>38.4</v>
      </c>
      <c r="L54" s="44">
        <f t="shared" si="25"/>
        <v>55.198850023957831</v>
      </c>
      <c r="M54" s="51">
        <v>50</v>
      </c>
      <c r="N54" s="44">
        <f t="shared" si="26"/>
        <v>58.823529411764703</v>
      </c>
      <c r="O54" s="44">
        <f t="shared" si="27"/>
        <v>267.60000000000002</v>
      </c>
      <c r="P54" s="44">
        <f t="shared" si="28"/>
        <v>505.75190857552059</v>
      </c>
      <c r="Q54" s="60"/>
      <c r="R54" s="50"/>
      <c r="S54" s="100"/>
    </row>
    <row r="55" spans="1:19" ht="30" customHeight="1" x14ac:dyDescent="0.25">
      <c r="A55" s="82">
        <v>17</v>
      </c>
      <c r="B55" s="94" t="s">
        <v>390</v>
      </c>
      <c r="C55" s="87" t="s">
        <v>379</v>
      </c>
      <c r="D55" s="82" t="s">
        <v>817</v>
      </c>
      <c r="E55" s="52">
        <v>22.45</v>
      </c>
      <c r="F55" s="38">
        <f t="shared" si="21"/>
        <v>5.6124999999999998</v>
      </c>
      <c r="G55" s="38">
        <f t="shared" si="22"/>
        <v>6.8286896216084685</v>
      </c>
      <c r="H55" s="51">
        <v>135</v>
      </c>
      <c r="I55" s="44">
        <f t="shared" si="23"/>
        <v>305.98368087035362</v>
      </c>
      <c r="J55" s="44">
        <f t="shared" si="24"/>
        <v>312.8123704919621</v>
      </c>
      <c r="K55" s="52">
        <v>77.75</v>
      </c>
      <c r="L55" s="44">
        <f t="shared" si="25"/>
        <v>111.76329659798755</v>
      </c>
      <c r="M55" s="51">
        <v>30</v>
      </c>
      <c r="N55" s="44">
        <f t="shared" si="26"/>
        <v>35.294117647058826</v>
      </c>
      <c r="O55" s="44">
        <f t="shared" si="27"/>
        <v>248.36250000000001</v>
      </c>
      <c r="P55" s="44">
        <f t="shared" si="28"/>
        <v>459.8697847370085</v>
      </c>
      <c r="Q55" s="60"/>
      <c r="R55" s="50"/>
      <c r="S55" s="100"/>
    </row>
    <row r="56" spans="1:19" ht="30" customHeight="1" x14ac:dyDescent="0.25">
      <c r="A56" s="82">
        <v>18</v>
      </c>
      <c r="B56" s="94" t="s">
        <v>391</v>
      </c>
      <c r="C56" s="87" t="s">
        <v>380</v>
      </c>
      <c r="D56" s="82" t="s">
        <v>817</v>
      </c>
      <c r="E56" s="52">
        <v>141.75</v>
      </c>
      <c r="F56" s="38">
        <f t="shared" si="21"/>
        <v>35.4375</v>
      </c>
      <c r="G56" s="38">
        <f t="shared" si="22"/>
        <v>43.11655919211583</v>
      </c>
      <c r="H56" s="51">
        <v>0</v>
      </c>
      <c r="I56" s="44">
        <f t="shared" si="23"/>
        <v>0</v>
      </c>
      <c r="J56" s="44">
        <f t="shared" si="24"/>
        <v>43.11655919211583</v>
      </c>
      <c r="K56" s="52">
        <v>208.7</v>
      </c>
      <c r="L56" s="44">
        <v>300</v>
      </c>
      <c r="M56" s="51">
        <v>150</v>
      </c>
      <c r="N56" s="44">
        <f t="shared" si="26"/>
        <v>176.47058823529412</v>
      </c>
      <c r="O56" s="44">
        <f t="shared" si="27"/>
        <v>394.13749999999999</v>
      </c>
      <c r="P56" s="44">
        <f t="shared" si="28"/>
        <v>519.58714742740995</v>
      </c>
      <c r="Q56" s="60"/>
      <c r="R56" s="50"/>
      <c r="S56" s="100"/>
    </row>
    <row r="57" spans="1:19" ht="30" customHeight="1" x14ac:dyDescent="0.25">
      <c r="A57" s="82">
        <v>19</v>
      </c>
      <c r="B57" s="94" t="s">
        <v>392</v>
      </c>
      <c r="C57" s="87" t="s">
        <v>381</v>
      </c>
      <c r="D57" s="82" t="s">
        <v>817</v>
      </c>
      <c r="E57" s="52">
        <v>22.875</v>
      </c>
      <c r="F57" s="38">
        <f t="shared" si="21"/>
        <v>5.71875</v>
      </c>
      <c r="G57" s="38">
        <f t="shared" si="22"/>
        <v>6.9579632558705438</v>
      </c>
      <c r="H57" s="51">
        <v>75</v>
      </c>
      <c r="I57" s="44">
        <f t="shared" si="23"/>
        <v>169.99093381686311</v>
      </c>
      <c r="J57" s="44">
        <f t="shared" si="24"/>
        <v>176.94889707273364</v>
      </c>
      <c r="K57" s="52">
        <v>91</v>
      </c>
      <c r="L57" s="44">
        <f t="shared" si="25"/>
        <v>130.80977479635843</v>
      </c>
      <c r="M57" s="51">
        <v>170</v>
      </c>
      <c r="N57" s="44">
        <v>200</v>
      </c>
      <c r="O57" s="44">
        <f t="shared" si="27"/>
        <v>341.71875</v>
      </c>
      <c r="P57" s="44">
        <f t="shared" si="28"/>
        <v>507.75867186909204</v>
      </c>
      <c r="Q57" s="60"/>
      <c r="R57" s="50"/>
      <c r="S57" s="100"/>
    </row>
    <row r="58" spans="1:19" ht="30" customHeight="1" x14ac:dyDescent="0.25">
      <c r="A58" s="82">
        <v>20</v>
      </c>
      <c r="B58" s="94" t="s">
        <v>393</v>
      </c>
      <c r="C58" s="87" t="s">
        <v>382</v>
      </c>
      <c r="D58" s="82" t="s">
        <v>817</v>
      </c>
      <c r="E58" s="52">
        <v>62.26</v>
      </c>
      <c r="F58" s="38">
        <f t="shared" si="21"/>
        <v>15.565</v>
      </c>
      <c r="G58" s="38">
        <f t="shared" si="22"/>
        <v>18.93782698625137</v>
      </c>
      <c r="H58" s="51">
        <v>0</v>
      </c>
      <c r="I58" s="44">
        <f t="shared" si="23"/>
        <v>0</v>
      </c>
      <c r="J58" s="44">
        <f t="shared" si="24"/>
        <v>18.93782698625137</v>
      </c>
      <c r="K58" s="52">
        <v>59.5</v>
      </c>
      <c r="L58" s="44">
        <f t="shared" si="25"/>
        <v>85.529468136080496</v>
      </c>
      <c r="M58" s="51">
        <v>0</v>
      </c>
      <c r="N58" s="44">
        <f t="shared" ref="N58:N65" si="29">M58*$N$57/$M$57</f>
        <v>0</v>
      </c>
      <c r="O58" s="44">
        <f t="shared" si="27"/>
        <v>75.064999999999998</v>
      </c>
      <c r="P58" s="44">
        <f t="shared" si="28"/>
        <v>104.46729512233186</v>
      </c>
      <c r="Q58" s="60"/>
      <c r="R58" s="50"/>
      <c r="S58" s="100"/>
    </row>
    <row r="59" spans="1:19" ht="30" customHeight="1" x14ac:dyDescent="0.25">
      <c r="A59" s="82">
        <v>21</v>
      </c>
      <c r="B59" s="94" t="s">
        <v>394</v>
      </c>
      <c r="C59" s="87" t="s">
        <v>383</v>
      </c>
      <c r="D59" s="82" t="s">
        <v>817</v>
      </c>
      <c r="E59" s="52">
        <v>81.795000000000002</v>
      </c>
      <c r="F59" s="38">
        <f t="shared" si="21"/>
        <v>20.44875</v>
      </c>
      <c r="G59" s="38">
        <f t="shared" si="22"/>
        <v>24.87985156345054</v>
      </c>
      <c r="H59" s="51">
        <v>87.45</v>
      </c>
      <c r="I59" s="44">
        <f t="shared" si="23"/>
        <v>198.2094288304624</v>
      </c>
      <c r="J59" s="44">
        <f t="shared" si="24"/>
        <v>223.08928039391293</v>
      </c>
      <c r="K59" s="52">
        <v>85.8</v>
      </c>
      <c r="L59" s="44">
        <f t="shared" si="25"/>
        <v>123.3349305222808</v>
      </c>
      <c r="M59" s="51">
        <v>40</v>
      </c>
      <c r="N59" s="44">
        <f t="shared" si="29"/>
        <v>47.058823529411768</v>
      </c>
      <c r="O59" s="44">
        <f t="shared" si="27"/>
        <v>233.69875000000002</v>
      </c>
      <c r="P59" s="44">
        <f t="shared" si="28"/>
        <v>393.48303444560548</v>
      </c>
      <c r="Q59" s="60"/>
      <c r="R59" s="50"/>
      <c r="S59" s="100"/>
    </row>
    <row r="60" spans="1:19" ht="30" customHeight="1" x14ac:dyDescent="0.25">
      <c r="A60" s="82">
        <v>22</v>
      </c>
      <c r="B60" s="94" t="s">
        <v>395</v>
      </c>
      <c r="C60" s="87" t="s">
        <v>384</v>
      </c>
      <c r="D60" s="82" t="s">
        <v>817</v>
      </c>
      <c r="E60" s="52">
        <v>42.185000000000002</v>
      </c>
      <c r="F60" s="38">
        <f t="shared" si="21"/>
        <v>10.546250000000001</v>
      </c>
      <c r="G60" s="38">
        <f t="shared" si="22"/>
        <v>12.83154885022509</v>
      </c>
      <c r="H60" s="51">
        <v>32.4</v>
      </c>
      <c r="I60" s="44">
        <f t="shared" si="23"/>
        <v>73.436083408884855</v>
      </c>
      <c r="J60" s="44">
        <f t="shared" si="24"/>
        <v>86.267632259109945</v>
      </c>
      <c r="K60" s="52">
        <v>43.45</v>
      </c>
      <c r="L60" s="44">
        <f t="shared" si="25"/>
        <v>62.458073790129376</v>
      </c>
      <c r="M60" s="51">
        <v>20</v>
      </c>
      <c r="N60" s="44">
        <f t="shared" si="29"/>
        <v>23.529411764705884</v>
      </c>
      <c r="O60" s="44">
        <f t="shared" si="27"/>
        <v>106.39625000000001</v>
      </c>
      <c r="P60" s="44">
        <f t="shared" si="28"/>
        <v>172.25511781394519</v>
      </c>
      <c r="Q60" s="60"/>
      <c r="R60" s="50"/>
      <c r="S60" s="100"/>
    </row>
    <row r="61" spans="1:19" ht="30" customHeight="1" x14ac:dyDescent="0.25">
      <c r="A61" s="82">
        <v>23</v>
      </c>
      <c r="B61" s="94" t="s">
        <v>396</v>
      </c>
      <c r="C61" s="87" t="s">
        <v>385</v>
      </c>
      <c r="D61" s="82" t="s">
        <v>817</v>
      </c>
      <c r="E61" s="52">
        <v>10</v>
      </c>
      <c r="F61" s="38">
        <f t="shared" si="21"/>
        <v>2.5</v>
      </c>
      <c r="G61" s="38">
        <f t="shared" si="22"/>
        <v>3.041732570872369</v>
      </c>
      <c r="H61" s="51">
        <v>28.5</v>
      </c>
      <c r="I61" s="44">
        <f t="shared" si="23"/>
        <v>64.596554850407983</v>
      </c>
      <c r="J61" s="44">
        <f t="shared" si="24"/>
        <v>67.638287421280353</v>
      </c>
      <c r="K61" s="52">
        <v>57.65</v>
      </c>
      <c r="L61" s="44">
        <f t="shared" si="25"/>
        <v>82.87014853857211</v>
      </c>
      <c r="M61" s="51">
        <v>20</v>
      </c>
      <c r="N61" s="44">
        <f t="shared" si="29"/>
        <v>23.529411764705884</v>
      </c>
      <c r="O61" s="44">
        <f t="shared" si="27"/>
        <v>108.65</v>
      </c>
      <c r="P61" s="44">
        <f t="shared" si="28"/>
        <v>174.03784772455836</v>
      </c>
      <c r="Q61" s="60"/>
      <c r="R61" s="50"/>
      <c r="S61" s="100"/>
    </row>
    <row r="62" spans="1:19" ht="30" customHeight="1" x14ac:dyDescent="0.25">
      <c r="A62" s="82">
        <v>24</v>
      </c>
      <c r="B62" s="94" t="s">
        <v>397</v>
      </c>
      <c r="C62" s="87" t="s">
        <v>386</v>
      </c>
      <c r="D62" s="82" t="s">
        <v>817</v>
      </c>
      <c r="E62" s="52">
        <v>61</v>
      </c>
      <c r="F62" s="38">
        <f t="shared" si="21"/>
        <v>15.25</v>
      </c>
      <c r="G62" s="38">
        <f t="shared" si="22"/>
        <v>18.554568682321449</v>
      </c>
      <c r="H62" s="51">
        <v>103.8</v>
      </c>
      <c r="I62" s="44">
        <f t="shared" si="23"/>
        <v>235.26745240253854</v>
      </c>
      <c r="J62" s="44">
        <f t="shared" si="24"/>
        <v>253.82202108485998</v>
      </c>
      <c r="K62" s="52">
        <v>40.049999999999997</v>
      </c>
      <c r="L62" s="44">
        <f t="shared" si="25"/>
        <v>57.570675610924766</v>
      </c>
      <c r="M62" s="51">
        <v>50</v>
      </c>
      <c r="N62" s="44">
        <f t="shared" si="29"/>
        <v>58.823529411764703</v>
      </c>
      <c r="O62" s="44">
        <f t="shared" si="27"/>
        <v>209.1</v>
      </c>
      <c r="P62" s="44">
        <f t="shared" si="28"/>
        <v>370.21622610754946</v>
      </c>
      <c r="Q62" s="60"/>
      <c r="R62" s="50"/>
      <c r="S62" s="100"/>
    </row>
    <row r="63" spans="1:19" ht="30" customHeight="1" x14ac:dyDescent="0.25">
      <c r="A63" s="82">
        <v>25</v>
      </c>
      <c r="B63" s="94" t="s">
        <v>425</v>
      </c>
      <c r="C63" s="87" t="s">
        <v>351</v>
      </c>
      <c r="D63" s="82" t="s">
        <v>817</v>
      </c>
      <c r="E63" s="52">
        <v>64.25</v>
      </c>
      <c r="F63" s="38">
        <f t="shared" si="21"/>
        <v>16.0625</v>
      </c>
      <c r="G63" s="38">
        <f t="shared" si="22"/>
        <v>19.543131767854973</v>
      </c>
      <c r="H63" s="51">
        <v>0</v>
      </c>
      <c r="I63" s="44">
        <f t="shared" si="23"/>
        <v>0</v>
      </c>
      <c r="J63" s="44">
        <f t="shared" si="24"/>
        <v>19.543131767854973</v>
      </c>
      <c r="K63" s="52">
        <v>38.75</v>
      </c>
      <c r="L63" s="44">
        <f t="shared" si="25"/>
        <v>55.701964542405371</v>
      </c>
      <c r="M63" s="51">
        <v>0</v>
      </c>
      <c r="N63" s="44">
        <f t="shared" si="29"/>
        <v>0</v>
      </c>
      <c r="O63" s="44">
        <f t="shared" si="27"/>
        <v>54.8125</v>
      </c>
      <c r="P63" s="44">
        <f t="shared" si="28"/>
        <v>75.245096310260351</v>
      </c>
      <c r="Q63" s="60"/>
      <c r="R63" s="50"/>
      <c r="S63" s="100"/>
    </row>
    <row r="64" spans="1:19" ht="30" customHeight="1" x14ac:dyDescent="0.25">
      <c r="A64" s="82">
        <v>26</v>
      </c>
      <c r="B64" s="94" t="s">
        <v>424</v>
      </c>
      <c r="C64" s="87" t="s">
        <v>350</v>
      </c>
      <c r="D64" s="82" t="s">
        <v>817</v>
      </c>
      <c r="E64" s="52">
        <v>182.35</v>
      </c>
      <c r="F64" s="38">
        <f t="shared" si="21"/>
        <v>45.587499999999999</v>
      </c>
      <c r="G64" s="38">
        <f t="shared" si="22"/>
        <v>55.465993429857647</v>
      </c>
      <c r="H64" s="51">
        <v>0</v>
      </c>
      <c r="I64" s="44">
        <f t="shared" si="23"/>
        <v>0</v>
      </c>
      <c r="J64" s="44">
        <f t="shared" si="24"/>
        <v>55.465993429857647</v>
      </c>
      <c r="K64" s="52">
        <v>29.9</v>
      </c>
      <c r="L64" s="44">
        <f t="shared" si="25"/>
        <v>42.980354575946336</v>
      </c>
      <c r="M64" s="51">
        <v>40</v>
      </c>
      <c r="N64" s="44">
        <f t="shared" si="29"/>
        <v>47.058823529411768</v>
      </c>
      <c r="O64" s="44">
        <f t="shared" si="27"/>
        <v>115.4875</v>
      </c>
      <c r="P64" s="44">
        <f t="shared" si="28"/>
        <v>145.50517153521577</v>
      </c>
      <c r="Q64" s="60"/>
      <c r="R64" s="50"/>
      <c r="S64" s="100"/>
    </row>
    <row r="65" spans="1:19" ht="30" customHeight="1" x14ac:dyDescent="0.25">
      <c r="A65" s="82">
        <v>27</v>
      </c>
      <c r="B65" s="94" t="s">
        <v>423</v>
      </c>
      <c r="C65" s="87" t="s">
        <v>349</v>
      </c>
      <c r="D65" s="82" t="s">
        <v>817</v>
      </c>
      <c r="E65" s="52">
        <v>131.57499999999999</v>
      </c>
      <c r="F65" s="38">
        <f t="shared" si="21"/>
        <v>32.893749999999997</v>
      </c>
      <c r="G65" s="38">
        <f t="shared" si="22"/>
        <v>40.02159630125319</v>
      </c>
      <c r="H65" s="51">
        <v>0</v>
      </c>
      <c r="I65" s="44">
        <f t="shared" si="23"/>
        <v>0</v>
      </c>
      <c r="J65" s="44">
        <f t="shared" si="24"/>
        <v>40.02159630125319</v>
      </c>
      <c r="K65" s="52">
        <v>18.899999999999999</v>
      </c>
      <c r="L65" s="44">
        <f t="shared" si="25"/>
        <v>27.168183996166746</v>
      </c>
      <c r="M65" s="51">
        <v>0</v>
      </c>
      <c r="N65" s="44">
        <f t="shared" si="29"/>
        <v>0</v>
      </c>
      <c r="O65" s="44">
        <f t="shared" si="27"/>
        <v>51.793749999999996</v>
      </c>
      <c r="P65" s="44">
        <f t="shared" si="28"/>
        <v>67.189780297419929</v>
      </c>
      <c r="Q65" s="60"/>
      <c r="R65" s="50"/>
      <c r="S65" s="100"/>
    </row>
    <row r="66" spans="1:19" ht="30" customHeight="1" x14ac:dyDescent="0.25">
      <c r="A66" s="246"/>
      <c r="B66" s="246"/>
      <c r="C66" s="246"/>
      <c r="D66" s="246"/>
      <c r="E66" s="246"/>
      <c r="F66" s="246"/>
      <c r="G66" s="246"/>
      <c r="H66" s="246"/>
      <c r="I66" s="246"/>
      <c r="J66" s="246"/>
      <c r="K66" s="246"/>
      <c r="L66" s="246"/>
      <c r="M66" s="246"/>
      <c r="N66" s="246"/>
      <c r="O66" s="247"/>
      <c r="P66" s="50"/>
      <c r="Q66" s="50"/>
      <c r="R66" s="50"/>
      <c r="S66" s="100"/>
    </row>
    <row r="67" spans="1:19" ht="33.75" customHeight="1" x14ac:dyDescent="0.25">
      <c r="A67" s="91" t="s">
        <v>285</v>
      </c>
      <c r="B67" s="84" t="s">
        <v>264</v>
      </c>
      <c r="C67" s="92" t="s">
        <v>284</v>
      </c>
      <c r="D67" s="74" t="s">
        <v>266</v>
      </c>
      <c r="E67" s="252" t="s">
        <v>267</v>
      </c>
      <c r="F67" s="252"/>
      <c r="G67" s="252"/>
      <c r="H67" s="252"/>
      <c r="I67" s="252"/>
      <c r="J67" s="84"/>
      <c r="K67" s="252" t="s">
        <v>268</v>
      </c>
      <c r="L67" s="252"/>
      <c r="M67" s="252" t="s">
        <v>269</v>
      </c>
      <c r="N67" s="252"/>
      <c r="O67" s="84"/>
      <c r="P67" s="97"/>
      <c r="Q67" s="78"/>
      <c r="R67" s="78"/>
      <c r="S67" s="100"/>
    </row>
    <row r="68" spans="1:19" ht="82.5" customHeight="1" x14ac:dyDescent="0.25">
      <c r="A68" s="249" t="s">
        <v>305</v>
      </c>
      <c r="B68" s="249"/>
      <c r="C68" s="249"/>
      <c r="D68" s="249"/>
      <c r="E68" s="79" t="s">
        <v>271</v>
      </c>
      <c r="F68" s="79" t="s">
        <v>272</v>
      </c>
      <c r="G68" s="79" t="s">
        <v>273</v>
      </c>
      <c r="H68" s="79" t="s">
        <v>274</v>
      </c>
      <c r="I68" s="59" t="s">
        <v>275</v>
      </c>
      <c r="J68" s="80" t="s">
        <v>276</v>
      </c>
      <c r="K68" s="79" t="s">
        <v>271</v>
      </c>
      <c r="L68" s="81" t="s">
        <v>277</v>
      </c>
      <c r="M68" s="79" t="s">
        <v>278</v>
      </c>
      <c r="N68" s="79" t="s">
        <v>282</v>
      </c>
      <c r="O68" s="84" t="s">
        <v>270</v>
      </c>
      <c r="P68" s="84" t="s">
        <v>279</v>
      </c>
      <c r="Q68" s="50"/>
      <c r="R68" s="50"/>
      <c r="S68" s="100"/>
    </row>
    <row r="69" spans="1:19" ht="30" customHeight="1" x14ac:dyDescent="0.25">
      <c r="A69" s="82">
        <v>1</v>
      </c>
      <c r="B69" s="94" t="s">
        <v>406</v>
      </c>
      <c r="C69" s="87" t="s">
        <v>399</v>
      </c>
      <c r="D69" s="82" t="s">
        <v>818</v>
      </c>
      <c r="E69" s="38">
        <v>751.48500000000001</v>
      </c>
      <c r="F69" s="38">
        <f t="shared" ref="F69:F71" si="30">E69/4</f>
        <v>187.87125</v>
      </c>
      <c r="G69" s="38">
        <v>125</v>
      </c>
      <c r="H69" s="45">
        <v>0</v>
      </c>
      <c r="I69" s="45">
        <f>H69/H70*I70</f>
        <v>0</v>
      </c>
      <c r="J69" s="45">
        <f>G69+I69</f>
        <v>125</v>
      </c>
      <c r="K69" s="38">
        <v>28.25</v>
      </c>
      <c r="L69" s="38">
        <f>K69/K70*L70</f>
        <v>256.81818181818181</v>
      </c>
      <c r="M69" s="45">
        <v>30</v>
      </c>
      <c r="N69" s="38">
        <f>M69/M70*N70</f>
        <v>54.54545454545454</v>
      </c>
      <c r="O69" s="38">
        <f>F69+H69+K69+M69</f>
        <v>246.12125</v>
      </c>
      <c r="P69" s="40">
        <f>J69+L69+N69</f>
        <v>436.36363636363637</v>
      </c>
      <c r="Q69" s="50"/>
      <c r="R69" s="50"/>
      <c r="S69" s="100"/>
    </row>
    <row r="70" spans="1:19" ht="30" customHeight="1" x14ac:dyDescent="0.25">
      <c r="A70" s="82">
        <v>2</v>
      </c>
      <c r="B70" s="94" t="s">
        <v>407</v>
      </c>
      <c r="C70" s="87" t="s">
        <v>400</v>
      </c>
      <c r="D70" s="82" t="s">
        <v>818</v>
      </c>
      <c r="E70" s="38">
        <v>43</v>
      </c>
      <c r="F70" s="38">
        <f t="shared" si="30"/>
        <v>10.75</v>
      </c>
      <c r="G70" s="38">
        <f>F70/F69*G69</f>
        <v>7.1525047073461216</v>
      </c>
      <c r="H70" s="45">
        <v>27.45</v>
      </c>
      <c r="I70" s="45">
        <v>375</v>
      </c>
      <c r="J70" s="45">
        <f t="shared" ref="J70:J71" si="31">G70+I70</f>
        <v>382.15250470734611</v>
      </c>
      <c r="K70" s="38">
        <v>33</v>
      </c>
      <c r="L70" s="38">
        <v>300</v>
      </c>
      <c r="M70" s="45">
        <v>110</v>
      </c>
      <c r="N70" s="38">
        <v>200</v>
      </c>
      <c r="O70" s="38">
        <f t="shared" ref="O70:O71" si="32">F70+H70+K70+M70</f>
        <v>181.2</v>
      </c>
      <c r="P70" s="40">
        <f t="shared" ref="P70:P71" si="33">J70+L70+N70</f>
        <v>882.15250470734611</v>
      </c>
      <c r="Q70" s="241"/>
      <c r="R70" s="50"/>
      <c r="S70" s="100"/>
    </row>
    <row r="71" spans="1:19" ht="30" customHeight="1" x14ac:dyDescent="0.25">
      <c r="A71" s="82">
        <v>3</v>
      </c>
      <c r="B71" s="94" t="s">
        <v>408</v>
      </c>
      <c r="C71" s="87" t="s">
        <v>401</v>
      </c>
      <c r="D71" s="82" t="s">
        <v>818</v>
      </c>
      <c r="E71" s="38">
        <v>26.5</v>
      </c>
      <c r="F71" s="38">
        <f t="shared" si="30"/>
        <v>6.625</v>
      </c>
      <c r="G71" s="38">
        <f>F71/F69*G69</f>
        <v>4.4079389475505169</v>
      </c>
      <c r="H71" s="45">
        <v>0</v>
      </c>
      <c r="I71" s="45">
        <f>H71/H70*I70</f>
        <v>0</v>
      </c>
      <c r="J71" s="45">
        <f t="shared" si="31"/>
        <v>4.4079389475505169</v>
      </c>
      <c r="K71" s="38">
        <v>4.05</v>
      </c>
      <c r="L71" s="38">
        <f>K71/K70*L70</f>
        <v>36.81818181818182</v>
      </c>
      <c r="M71" s="45">
        <v>0</v>
      </c>
      <c r="N71" s="38">
        <f>M71/M70*N70</f>
        <v>0</v>
      </c>
      <c r="O71" s="38">
        <f t="shared" si="32"/>
        <v>10.675000000000001</v>
      </c>
      <c r="P71" s="40">
        <f t="shared" si="33"/>
        <v>41.22612076573234</v>
      </c>
      <c r="Q71" s="241"/>
      <c r="R71" s="50"/>
      <c r="S71" s="100"/>
    </row>
    <row r="72" spans="1:19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50"/>
      <c r="S72" s="100"/>
    </row>
    <row r="73" spans="1:19" ht="25.5" customHeight="1" x14ac:dyDescent="0.25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5"/>
      <c r="P73" s="50"/>
      <c r="Q73" s="50"/>
      <c r="R73" s="50"/>
      <c r="S73" s="100"/>
    </row>
    <row r="74" spans="1:19" ht="40.5" customHeight="1" x14ac:dyDescent="0.25">
      <c r="A74" s="91" t="s">
        <v>285</v>
      </c>
      <c r="B74" s="84" t="s">
        <v>264</v>
      </c>
      <c r="C74" s="92" t="s">
        <v>284</v>
      </c>
      <c r="D74" s="74" t="s">
        <v>266</v>
      </c>
      <c r="E74" s="252" t="s">
        <v>267</v>
      </c>
      <c r="F74" s="252"/>
      <c r="G74" s="252"/>
      <c r="H74" s="252"/>
      <c r="I74" s="252"/>
      <c r="J74" s="84"/>
      <c r="K74" s="252" t="s">
        <v>268</v>
      </c>
      <c r="L74" s="252"/>
      <c r="M74" s="252" t="s">
        <v>269</v>
      </c>
      <c r="N74" s="252"/>
      <c r="O74" s="84"/>
      <c r="P74" s="97"/>
      <c r="Q74" s="78"/>
      <c r="R74" s="78"/>
      <c r="S74" s="100"/>
    </row>
    <row r="75" spans="1:19" ht="64.5" x14ac:dyDescent="0.25">
      <c r="A75" s="249" t="s">
        <v>288</v>
      </c>
      <c r="B75" s="249"/>
      <c r="C75" s="249"/>
      <c r="D75" s="249"/>
      <c r="E75" s="79" t="s">
        <v>271</v>
      </c>
      <c r="F75" s="79" t="s">
        <v>272</v>
      </c>
      <c r="G75" s="79" t="s">
        <v>273</v>
      </c>
      <c r="H75" s="79" t="s">
        <v>274</v>
      </c>
      <c r="I75" s="59" t="s">
        <v>275</v>
      </c>
      <c r="J75" s="80" t="s">
        <v>276</v>
      </c>
      <c r="K75" s="79" t="s">
        <v>271</v>
      </c>
      <c r="L75" s="81" t="s">
        <v>277</v>
      </c>
      <c r="M75" s="79" t="s">
        <v>278</v>
      </c>
      <c r="N75" s="79" t="s">
        <v>282</v>
      </c>
      <c r="O75" s="84" t="s">
        <v>270</v>
      </c>
      <c r="P75" s="84" t="s">
        <v>279</v>
      </c>
      <c r="Q75" s="50"/>
      <c r="R75" s="50"/>
      <c r="S75" s="100"/>
    </row>
    <row r="76" spans="1:19" ht="30" customHeight="1" x14ac:dyDescent="0.25">
      <c r="A76" s="82">
        <v>1</v>
      </c>
      <c r="B76" s="93" t="s">
        <v>417</v>
      </c>
      <c r="C76" s="87" t="s">
        <v>412</v>
      </c>
      <c r="D76" s="82" t="s">
        <v>819</v>
      </c>
      <c r="E76" s="242">
        <v>34.75</v>
      </c>
      <c r="F76" s="242">
        <f t="shared" ref="F76:F82" si="34">E76/4</f>
        <v>8.6875</v>
      </c>
      <c r="G76" s="242">
        <f>F76*$G$81/$F$81</f>
        <v>15.43758329631275</v>
      </c>
      <c r="H76" s="242">
        <v>40.65</v>
      </c>
      <c r="I76" s="242">
        <f>H76*$I$77/$H$77</f>
        <v>218.07939914163089</v>
      </c>
      <c r="J76" s="242">
        <f>G76+I76</f>
        <v>233.51698243794362</v>
      </c>
      <c r="K76" s="242">
        <v>120.1</v>
      </c>
      <c r="L76" s="242">
        <v>300</v>
      </c>
      <c r="M76" s="243">
        <v>40</v>
      </c>
      <c r="N76" s="242">
        <f>M76*$N$81/$M$81</f>
        <v>50</v>
      </c>
      <c r="O76" s="242">
        <f>F76+H76+K76+M76</f>
        <v>209.4375</v>
      </c>
      <c r="P76" s="244">
        <f>J76+L76+N76</f>
        <v>583.51698243794362</v>
      </c>
      <c r="Q76" s="245"/>
      <c r="R76" s="137"/>
      <c r="S76" s="100"/>
    </row>
    <row r="77" spans="1:19" ht="30" customHeight="1" x14ac:dyDescent="0.25">
      <c r="A77" s="82">
        <v>2</v>
      </c>
      <c r="B77" s="94" t="s">
        <v>411</v>
      </c>
      <c r="C77" s="87" t="s">
        <v>404</v>
      </c>
      <c r="D77" s="82" t="s">
        <v>819</v>
      </c>
      <c r="E77" s="242">
        <v>66.25</v>
      </c>
      <c r="F77" s="242">
        <f t="shared" si="34"/>
        <v>16.5625</v>
      </c>
      <c r="G77" s="242">
        <f t="shared" ref="G77:G82" si="35">F77*$G$81/$F$81</f>
        <v>29.431363838294093</v>
      </c>
      <c r="H77" s="243">
        <v>69.900000000000006</v>
      </c>
      <c r="I77" s="243">
        <v>375</v>
      </c>
      <c r="J77" s="242">
        <f t="shared" ref="J77:J82" si="36">G77+I77</f>
        <v>404.43136383829409</v>
      </c>
      <c r="K77" s="242">
        <v>29.6</v>
      </c>
      <c r="L77" s="242">
        <f>K77*$L$76/$K$76</f>
        <v>73.93838467943381</v>
      </c>
      <c r="M77" s="243">
        <v>50</v>
      </c>
      <c r="N77" s="242">
        <f t="shared" ref="N77:N82" si="37">M77*$N$81/$M$81</f>
        <v>62.5</v>
      </c>
      <c r="O77" s="242">
        <f t="shared" ref="O77:O82" si="38">F77+H77+K77+M77</f>
        <v>166.0625</v>
      </c>
      <c r="P77" s="244">
        <f t="shared" ref="P77:P82" si="39">J77+L77+N77</f>
        <v>540.86974851772788</v>
      </c>
      <c r="Q77" s="245"/>
      <c r="R77" s="137"/>
      <c r="S77" s="100"/>
    </row>
    <row r="78" spans="1:19" ht="30" customHeight="1" x14ac:dyDescent="0.25">
      <c r="A78" s="82">
        <v>3</v>
      </c>
      <c r="B78" s="94" t="s">
        <v>418</v>
      </c>
      <c r="C78" s="87" t="s">
        <v>413</v>
      </c>
      <c r="D78" s="82" t="s">
        <v>819</v>
      </c>
      <c r="E78" s="242">
        <v>9.25</v>
      </c>
      <c r="F78" s="242">
        <f t="shared" si="34"/>
        <v>2.3125</v>
      </c>
      <c r="G78" s="242">
        <f t="shared" si="35"/>
        <v>4.1092847623278539</v>
      </c>
      <c r="H78" s="243">
        <v>31.95</v>
      </c>
      <c r="I78" s="243">
        <f>H78*$I$77/$H$77</f>
        <v>171.40557939914163</v>
      </c>
      <c r="J78" s="242">
        <f t="shared" si="36"/>
        <v>175.51486416146949</v>
      </c>
      <c r="K78" s="242">
        <v>40.200000000000003</v>
      </c>
      <c r="L78" s="242">
        <f t="shared" ref="L78:L82" si="40">K78*$L$76/$K$76</f>
        <v>100.41631973355537</v>
      </c>
      <c r="M78" s="243">
        <v>40</v>
      </c>
      <c r="N78" s="242">
        <f t="shared" si="37"/>
        <v>50</v>
      </c>
      <c r="O78" s="242">
        <f t="shared" si="38"/>
        <v>114.46250000000001</v>
      </c>
      <c r="P78" s="244">
        <f t="shared" si="39"/>
        <v>325.93118389502484</v>
      </c>
      <c r="Q78" s="245"/>
      <c r="R78" s="137"/>
      <c r="S78" s="100"/>
    </row>
    <row r="79" spans="1:19" ht="30" customHeight="1" x14ac:dyDescent="0.25">
      <c r="A79" s="82">
        <v>4</v>
      </c>
      <c r="B79" s="94" t="s">
        <v>405</v>
      </c>
      <c r="C79" s="87" t="s">
        <v>398</v>
      </c>
      <c r="D79" s="82" t="s">
        <v>819</v>
      </c>
      <c r="E79" s="242">
        <v>147.5</v>
      </c>
      <c r="F79" s="242">
        <f t="shared" si="34"/>
        <v>36.875</v>
      </c>
      <c r="G79" s="242">
        <f t="shared" si="35"/>
        <v>65.526432696579292</v>
      </c>
      <c r="H79" s="242">
        <v>0</v>
      </c>
      <c r="I79" s="243">
        <f t="shared" ref="I79:I82" si="41">H79*$I$77/$H$77</f>
        <v>0</v>
      </c>
      <c r="J79" s="242">
        <f t="shared" si="36"/>
        <v>65.526432696579292</v>
      </c>
      <c r="K79" s="242">
        <v>65.650000000000006</v>
      </c>
      <c r="L79" s="242">
        <f t="shared" si="40"/>
        <v>163.98834304746046</v>
      </c>
      <c r="M79" s="243">
        <v>80</v>
      </c>
      <c r="N79" s="242">
        <f t="shared" si="37"/>
        <v>100</v>
      </c>
      <c r="O79" s="242">
        <f t="shared" si="38"/>
        <v>182.52500000000001</v>
      </c>
      <c r="P79" s="244">
        <f t="shared" si="39"/>
        <v>329.51477574403975</v>
      </c>
      <c r="Q79" s="245"/>
      <c r="R79" s="137"/>
      <c r="S79" s="100"/>
    </row>
    <row r="80" spans="1:19" ht="30" customHeight="1" x14ac:dyDescent="0.25">
      <c r="A80" s="82">
        <v>5</v>
      </c>
      <c r="B80" s="94" t="s">
        <v>419</v>
      </c>
      <c r="C80" s="87" t="s">
        <v>414</v>
      </c>
      <c r="D80" s="82" t="s">
        <v>819</v>
      </c>
      <c r="E80" s="242">
        <v>122.5</v>
      </c>
      <c r="F80" s="242">
        <f t="shared" si="34"/>
        <v>30.625</v>
      </c>
      <c r="G80" s="242">
        <f t="shared" si="35"/>
        <v>54.42025766326077</v>
      </c>
      <c r="H80" s="243">
        <v>0</v>
      </c>
      <c r="I80" s="243">
        <f t="shared" si="41"/>
        <v>0</v>
      </c>
      <c r="J80" s="242">
        <f t="shared" si="36"/>
        <v>54.42025766326077</v>
      </c>
      <c r="K80" s="242">
        <v>0</v>
      </c>
      <c r="L80" s="242">
        <f t="shared" si="40"/>
        <v>0</v>
      </c>
      <c r="M80" s="243">
        <v>30</v>
      </c>
      <c r="N80" s="242">
        <f t="shared" si="37"/>
        <v>37.5</v>
      </c>
      <c r="O80" s="242">
        <f t="shared" si="38"/>
        <v>60.625</v>
      </c>
      <c r="P80" s="244">
        <f t="shared" si="39"/>
        <v>91.92025766326077</v>
      </c>
      <c r="Q80" s="245"/>
      <c r="R80" s="137"/>
      <c r="S80" s="100"/>
    </row>
    <row r="81" spans="1:19" ht="30" customHeight="1" x14ac:dyDescent="0.25">
      <c r="A81" s="82">
        <v>6</v>
      </c>
      <c r="B81" s="94" t="s">
        <v>420</v>
      </c>
      <c r="C81" s="87" t="s">
        <v>415</v>
      </c>
      <c r="D81" s="82" t="s">
        <v>819</v>
      </c>
      <c r="E81" s="242">
        <v>281.375</v>
      </c>
      <c r="F81" s="242">
        <f t="shared" si="34"/>
        <v>70.34375</v>
      </c>
      <c r="G81" s="242">
        <v>125</v>
      </c>
      <c r="H81" s="243">
        <v>0</v>
      </c>
      <c r="I81" s="243">
        <f t="shared" si="41"/>
        <v>0</v>
      </c>
      <c r="J81" s="242">
        <f t="shared" si="36"/>
        <v>125</v>
      </c>
      <c r="K81" s="242">
        <v>0</v>
      </c>
      <c r="L81" s="242">
        <f t="shared" si="40"/>
        <v>0</v>
      </c>
      <c r="M81" s="243">
        <v>160</v>
      </c>
      <c r="N81" s="242">
        <v>200</v>
      </c>
      <c r="O81" s="242">
        <f t="shared" si="38"/>
        <v>230.34375</v>
      </c>
      <c r="P81" s="244">
        <f t="shared" si="39"/>
        <v>325</v>
      </c>
      <c r="Q81" s="245"/>
      <c r="R81" s="137"/>
      <c r="S81" s="100"/>
    </row>
    <row r="82" spans="1:19" ht="30" customHeight="1" x14ac:dyDescent="0.25">
      <c r="A82" s="82">
        <v>7</v>
      </c>
      <c r="B82" s="94" t="s">
        <v>421</v>
      </c>
      <c r="C82" s="87" t="s">
        <v>416</v>
      </c>
      <c r="D82" s="82" t="s">
        <v>819</v>
      </c>
      <c r="E82" s="242">
        <v>181.22499999999999</v>
      </c>
      <c r="F82" s="242">
        <f t="shared" si="34"/>
        <v>45.306249999999999</v>
      </c>
      <c r="G82" s="242">
        <f t="shared" si="35"/>
        <v>80.508662816525984</v>
      </c>
      <c r="H82" s="243">
        <v>0</v>
      </c>
      <c r="I82" s="243">
        <f t="shared" si="41"/>
        <v>0</v>
      </c>
      <c r="J82" s="242">
        <f t="shared" si="36"/>
        <v>80.508662816525984</v>
      </c>
      <c r="K82" s="242">
        <v>33.799999999999997</v>
      </c>
      <c r="L82" s="242">
        <f t="shared" si="40"/>
        <v>84.429641965029148</v>
      </c>
      <c r="M82" s="243">
        <v>150</v>
      </c>
      <c r="N82" s="242">
        <f t="shared" si="37"/>
        <v>187.5</v>
      </c>
      <c r="O82" s="242">
        <f t="shared" si="38"/>
        <v>229.10624999999999</v>
      </c>
      <c r="P82" s="244">
        <f t="shared" si="39"/>
        <v>352.43830478155513</v>
      </c>
      <c r="Q82" s="245"/>
      <c r="R82" s="137"/>
      <c r="S82" s="100"/>
    </row>
    <row r="83" spans="1:19" x14ac:dyDescent="0.25">
      <c r="A83" s="50"/>
      <c r="B83" s="50"/>
      <c r="C83" s="50"/>
      <c r="D83" s="50"/>
      <c r="E83" s="50"/>
      <c r="F83" s="50"/>
      <c r="G83" s="50"/>
      <c r="H83" s="50"/>
      <c r="I83" s="90"/>
      <c r="J83" s="90"/>
      <c r="K83" s="50"/>
      <c r="L83" s="90"/>
      <c r="M83" s="50"/>
      <c r="N83" s="90"/>
      <c r="O83" s="50"/>
      <c r="P83" s="50"/>
      <c r="Q83" s="50"/>
      <c r="R83" s="50"/>
      <c r="S83" s="100"/>
    </row>
    <row r="84" spans="1:19" x14ac:dyDescent="0.25">
      <c r="A84" s="50"/>
      <c r="B84" s="50"/>
      <c r="C84" s="50"/>
      <c r="D84" s="50"/>
      <c r="E84" s="50"/>
      <c r="F84" s="50"/>
      <c r="G84" s="50"/>
      <c r="H84" s="50"/>
      <c r="I84" s="90"/>
      <c r="J84" s="90"/>
      <c r="K84" s="50"/>
      <c r="L84" s="90"/>
      <c r="M84" s="50"/>
      <c r="N84" s="90"/>
      <c r="O84" s="50"/>
      <c r="P84" s="50"/>
      <c r="Q84" s="50"/>
      <c r="R84" s="50"/>
      <c r="S84" s="100"/>
    </row>
    <row r="85" spans="1:19" x14ac:dyDescent="0.25">
      <c r="A85" s="50"/>
      <c r="B85" s="50"/>
      <c r="C85" s="50"/>
      <c r="D85" s="50"/>
      <c r="E85" s="50"/>
      <c r="F85" s="50"/>
      <c r="G85" s="50"/>
      <c r="H85" s="50"/>
      <c r="I85" s="90"/>
      <c r="J85" s="90"/>
      <c r="K85" s="50"/>
      <c r="L85" s="90"/>
      <c r="M85" s="50"/>
      <c r="N85" s="90"/>
      <c r="O85" s="50"/>
      <c r="P85" s="50"/>
      <c r="Q85" s="50"/>
      <c r="R85" s="50"/>
      <c r="S85" s="100"/>
    </row>
    <row r="86" spans="1:19" x14ac:dyDescent="0.25">
      <c r="A86" s="50"/>
      <c r="B86" s="50"/>
      <c r="C86" s="50"/>
      <c r="D86" s="50"/>
      <c r="E86" s="50"/>
      <c r="F86" s="50"/>
      <c r="G86" s="50"/>
      <c r="H86" s="50"/>
      <c r="I86" s="90"/>
      <c r="J86" s="90"/>
      <c r="K86" s="50"/>
      <c r="L86" s="90"/>
      <c r="M86" s="50"/>
      <c r="N86" s="90"/>
      <c r="O86" s="50"/>
      <c r="P86" s="50"/>
      <c r="Q86" s="50"/>
      <c r="R86" s="50"/>
      <c r="S86" s="100"/>
    </row>
  </sheetData>
  <sheetProtection algorithmName="SHA-512" hashValue="YlB/RQ/mDTrHClh+DSGzlHHyDm/TsHy3BFkpZOZQv/Oxpt1Kcfn67zSYxpsHoirm8TtkQrYJVMlW27a/6sudfA==" saltValue="TMSLPSdpRKWPdUC4pv9k0A==" spinCount="100000" sheet="1" objects="1" scenarios="1"/>
  <mergeCells count="35">
    <mergeCell ref="A75:D75"/>
    <mergeCell ref="E74:I74"/>
    <mergeCell ref="K74:L74"/>
    <mergeCell ref="M74:N74"/>
    <mergeCell ref="A73:O73"/>
    <mergeCell ref="A68:D68"/>
    <mergeCell ref="M67:N67"/>
    <mergeCell ref="A37:O37"/>
    <mergeCell ref="A16:D16"/>
    <mergeCell ref="A25:O25"/>
    <mergeCell ref="E67:I67"/>
    <mergeCell ref="K67:L67"/>
    <mergeCell ref="E38:I38"/>
    <mergeCell ref="A39:D39"/>
    <mergeCell ref="A66:O66"/>
    <mergeCell ref="M38:N38"/>
    <mergeCell ref="K38:L38"/>
    <mergeCell ref="A5:P5"/>
    <mergeCell ref="A27:D27"/>
    <mergeCell ref="E26:I26"/>
    <mergeCell ref="K26:L26"/>
    <mergeCell ref="M26:N26"/>
    <mergeCell ref="E15:I15"/>
    <mergeCell ref="K15:L15"/>
    <mergeCell ref="M15:N15"/>
    <mergeCell ref="E6:I6"/>
    <mergeCell ref="K6:L6"/>
    <mergeCell ref="M6:N6"/>
    <mergeCell ref="A14:O14"/>
    <mergeCell ref="A7:D7"/>
    <mergeCell ref="A1:O1"/>
    <mergeCell ref="E2:I2"/>
    <mergeCell ref="K2:L2"/>
    <mergeCell ref="M2:N2"/>
    <mergeCell ref="A3:D3"/>
  </mergeCells>
  <phoneticPr fontId="12" type="noConversion"/>
  <pageMargins left="0.7" right="0.7" top="0.75" bottom="0.75" header="0.51180555555555496" footer="0.51180555555555496"/>
  <pageSetup paperSize="9" scale="64" firstPageNumber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73"/>
  <sheetViews>
    <sheetView workbookViewId="0">
      <selection activeCell="T5" sqref="T5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6.140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6.42578125" style="7" customWidth="1"/>
    <col min="18" max="18" width="11" style="7" customWidth="1"/>
  </cols>
  <sheetData>
    <row r="1" spans="1:18" s="19" customFormat="1" ht="30" customHeight="1" x14ac:dyDescent="0.25">
      <c r="A1" s="246" t="s">
        <v>952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</row>
    <row r="2" spans="1:18" ht="51" customHeight="1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$P$8</f>
        <v>ΑΘΡΟΙΣΜΑ ΜΕΤΑ ΤΗΝ ΑΝΑΓΩΓΗ</v>
      </c>
      <c r="Q2" s="78"/>
      <c r="R2" s="78"/>
    </row>
    <row r="3" spans="1:18" ht="63.6" customHeight="1" x14ac:dyDescent="0.25">
      <c r="A3" s="249" t="s">
        <v>259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</row>
    <row r="4" spans="1:18" ht="30" customHeight="1" x14ac:dyDescent="0.25">
      <c r="A4" s="79">
        <v>1</v>
      </c>
      <c r="B4" s="138" t="s">
        <v>556</v>
      </c>
      <c r="C4" s="183" t="s">
        <v>555</v>
      </c>
      <c r="D4" s="82" t="s">
        <v>816</v>
      </c>
      <c r="E4" s="38">
        <v>378.25</v>
      </c>
      <c r="F4" s="38">
        <f>E4/4</f>
        <v>94.5625</v>
      </c>
      <c r="G4" s="38">
        <v>125</v>
      </c>
      <c r="H4" s="38">
        <v>30</v>
      </c>
      <c r="I4" s="38">
        <v>375</v>
      </c>
      <c r="J4" s="38">
        <f>G4+I4</f>
        <v>500</v>
      </c>
      <c r="K4" s="38">
        <v>4.4000000000000004</v>
      </c>
      <c r="L4" s="45">
        <v>300</v>
      </c>
      <c r="M4" s="38">
        <v>20</v>
      </c>
      <c r="N4" s="38">
        <v>200</v>
      </c>
      <c r="O4" s="38">
        <f>F4+H4+K4+M4+M4</f>
        <v>168.96250000000001</v>
      </c>
      <c r="P4" s="38">
        <f>J4+L4+N4</f>
        <v>1000</v>
      </c>
      <c r="Q4" s="62"/>
      <c r="R4" s="137"/>
    </row>
    <row r="5" spans="1:18" ht="30" customHeight="1" x14ac:dyDescent="0.25">
      <c r="A5" s="41">
        <v>2</v>
      </c>
      <c r="B5" s="126" t="s">
        <v>517</v>
      </c>
      <c r="C5" s="176" t="s">
        <v>516</v>
      </c>
      <c r="D5" s="82" t="s">
        <v>816</v>
      </c>
      <c r="E5" s="38">
        <v>96.25</v>
      </c>
      <c r="F5" s="38">
        <f>E5/4</f>
        <v>24.0625</v>
      </c>
      <c r="G5" s="38">
        <f>F5/F4*G4</f>
        <v>31.807666886979508</v>
      </c>
      <c r="H5" s="38">
        <v>0</v>
      </c>
      <c r="I5" s="38">
        <f>H5/H4*I4</f>
        <v>0</v>
      </c>
      <c r="J5" s="38">
        <f>G5+I5</f>
        <v>31.807666886979508</v>
      </c>
      <c r="K5" s="38">
        <v>0</v>
      </c>
      <c r="L5" s="38">
        <f>K5/K4*L4</f>
        <v>0</v>
      </c>
      <c r="M5" s="38">
        <v>0</v>
      </c>
      <c r="N5" s="38">
        <f>M5/M4*N4</f>
        <v>0</v>
      </c>
      <c r="O5" s="38">
        <f t="shared" ref="O5" si="0">F5+H5+K5+M5+M5</f>
        <v>24.0625</v>
      </c>
      <c r="P5" s="38">
        <f t="shared" ref="P5" si="1">J5+L5+N5</f>
        <v>31.807666886979508</v>
      </c>
      <c r="Q5" s="62"/>
      <c r="R5" s="137"/>
    </row>
    <row r="6" spans="1:18" ht="66.75" customHeight="1" x14ac:dyDescent="0.25">
      <c r="A6" s="247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1"/>
      <c r="Q6" s="50"/>
      <c r="R6" s="50"/>
    </row>
    <row r="7" spans="1:18" ht="35.25" customHeight="1" x14ac:dyDescent="0.25">
      <c r="A7" s="74" t="s">
        <v>263</v>
      </c>
      <c r="B7" s="74" t="s">
        <v>264</v>
      </c>
      <c r="C7" s="75" t="s">
        <v>284</v>
      </c>
      <c r="D7" s="74" t="s">
        <v>266</v>
      </c>
      <c r="E7" s="252" t="s">
        <v>267</v>
      </c>
      <c r="F7" s="252"/>
      <c r="G7" s="252"/>
      <c r="H7" s="252"/>
      <c r="I7" s="252"/>
      <c r="J7" s="83"/>
      <c r="K7" s="252" t="s">
        <v>268</v>
      </c>
      <c r="L7" s="252"/>
      <c r="M7" s="252" t="s">
        <v>269</v>
      </c>
      <c r="N7" s="252"/>
      <c r="O7" s="83"/>
      <c r="P7" s="46"/>
      <c r="Q7" s="50"/>
      <c r="R7" s="50"/>
    </row>
    <row r="8" spans="1:18" ht="120.75" customHeight="1" x14ac:dyDescent="0.25">
      <c r="A8" s="249" t="s">
        <v>260</v>
      </c>
      <c r="B8" s="249"/>
      <c r="C8" s="249"/>
      <c r="D8" s="249"/>
      <c r="E8" s="79" t="s">
        <v>271</v>
      </c>
      <c r="F8" s="79" t="s">
        <v>272</v>
      </c>
      <c r="G8" s="79" t="s">
        <v>273</v>
      </c>
      <c r="H8" s="79" t="s">
        <v>274</v>
      </c>
      <c r="I8" s="59" t="s">
        <v>275</v>
      </c>
      <c r="J8" s="80" t="s">
        <v>276</v>
      </c>
      <c r="K8" s="79" t="s">
        <v>271</v>
      </c>
      <c r="L8" s="81" t="s">
        <v>277</v>
      </c>
      <c r="M8" s="79" t="s">
        <v>278</v>
      </c>
      <c r="N8" s="79" t="s">
        <v>282</v>
      </c>
      <c r="O8" s="84" t="s">
        <v>270</v>
      </c>
      <c r="P8" s="77" t="s">
        <v>279</v>
      </c>
      <c r="Q8" s="50"/>
      <c r="R8" s="50"/>
    </row>
    <row r="9" spans="1:18" ht="29.25" customHeight="1" x14ac:dyDescent="0.25">
      <c r="A9" s="85">
        <v>1</v>
      </c>
      <c r="B9" s="272" t="s">
        <v>663</v>
      </c>
      <c r="C9" s="270"/>
      <c r="D9" s="271"/>
      <c r="E9" s="52"/>
      <c r="F9" s="52"/>
      <c r="G9" s="52"/>
      <c r="H9" s="52"/>
      <c r="I9" s="44"/>
      <c r="J9" s="44"/>
      <c r="K9" s="52"/>
      <c r="L9" s="44"/>
      <c r="M9" s="52"/>
      <c r="N9" s="44"/>
      <c r="O9" s="44"/>
      <c r="P9" s="44"/>
      <c r="Q9" s="78"/>
      <c r="R9" s="50"/>
    </row>
    <row r="10" spans="1:18" x14ac:dyDescent="0.25">
      <c r="A10" s="89"/>
      <c r="B10" s="89"/>
      <c r="C10" s="89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  <c r="R10" s="50"/>
    </row>
    <row r="11" spans="1:18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  <c r="R11" s="50"/>
    </row>
    <row r="12" spans="1:18" ht="19.5" customHeight="1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50"/>
      <c r="Q12" s="50"/>
      <c r="R12" s="50"/>
    </row>
    <row r="13" spans="1:18" ht="46.5" customHeight="1" x14ac:dyDescent="0.25">
      <c r="A13" s="91" t="s">
        <v>285</v>
      </c>
      <c r="B13" s="84" t="s">
        <v>264</v>
      </c>
      <c r="C13" s="92" t="s">
        <v>284</v>
      </c>
      <c r="D13" s="74" t="s">
        <v>266</v>
      </c>
      <c r="E13" s="252" t="s">
        <v>267</v>
      </c>
      <c r="F13" s="252"/>
      <c r="G13" s="252"/>
      <c r="H13" s="252"/>
      <c r="I13" s="252"/>
      <c r="J13" s="84"/>
      <c r="K13" s="252" t="s">
        <v>268</v>
      </c>
      <c r="L13" s="252"/>
      <c r="M13" s="252" t="s">
        <v>269</v>
      </c>
      <c r="N13" s="252"/>
      <c r="O13" s="84"/>
      <c r="P13" s="41"/>
      <c r="Q13" s="50"/>
      <c r="R13" s="50"/>
    </row>
    <row r="14" spans="1:18" ht="60.75" customHeight="1" x14ac:dyDescent="0.25">
      <c r="A14" s="249" t="s">
        <v>261</v>
      </c>
      <c r="B14" s="249"/>
      <c r="C14" s="249"/>
      <c r="D14" s="249"/>
      <c r="E14" s="79" t="s">
        <v>271</v>
      </c>
      <c r="F14" s="79" t="s">
        <v>272</v>
      </c>
      <c r="G14" s="79" t="s">
        <v>273</v>
      </c>
      <c r="H14" s="79" t="s">
        <v>274</v>
      </c>
      <c r="I14" s="59" t="s">
        <v>275</v>
      </c>
      <c r="J14" s="80" t="s">
        <v>276</v>
      </c>
      <c r="K14" s="79" t="s">
        <v>271</v>
      </c>
      <c r="L14" s="81" t="s">
        <v>277</v>
      </c>
      <c r="M14" s="79" t="s">
        <v>278</v>
      </c>
      <c r="N14" s="79" t="s">
        <v>282</v>
      </c>
      <c r="O14" s="84" t="s">
        <v>270</v>
      </c>
      <c r="P14" s="84" t="s">
        <v>279</v>
      </c>
      <c r="Q14" s="50"/>
      <c r="R14" s="50"/>
    </row>
    <row r="15" spans="1:18" ht="30" customHeight="1" x14ac:dyDescent="0.25">
      <c r="A15" s="82">
        <v>1</v>
      </c>
      <c r="B15" s="175" t="s">
        <v>665</v>
      </c>
      <c r="C15" s="87" t="s">
        <v>664</v>
      </c>
      <c r="D15" s="82" t="s">
        <v>819</v>
      </c>
      <c r="E15" s="38">
        <v>136.19999999999999</v>
      </c>
      <c r="F15" s="38">
        <f t="shared" ref="F15:F19" si="2">E15/4</f>
        <v>34.049999999999997</v>
      </c>
      <c r="G15" s="38">
        <v>125</v>
      </c>
      <c r="H15" s="38">
        <v>60</v>
      </c>
      <c r="I15" s="38">
        <v>375</v>
      </c>
      <c r="J15" s="38">
        <f>G15+I15</f>
        <v>500</v>
      </c>
      <c r="K15" s="38">
        <v>27.5</v>
      </c>
      <c r="L15" s="38">
        <f>K15/K16*L16</f>
        <v>127.21665381649963</v>
      </c>
      <c r="M15" s="45">
        <v>140</v>
      </c>
      <c r="N15" s="38">
        <f>M15/M18*N18</f>
        <v>186.66666666666666</v>
      </c>
      <c r="O15" s="38">
        <f>F15+H15+K15+M15</f>
        <v>261.55</v>
      </c>
      <c r="P15" s="38">
        <f>J15+L15+N15</f>
        <v>813.88332048316624</v>
      </c>
      <c r="Q15" s="60"/>
      <c r="R15" s="50"/>
    </row>
    <row r="16" spans="1:18" ht="30" customHeight="1" x14ac:dyDescent="0.25">
      <c r="A16" s="82">
        <v>2</v>
      </c>
      <c r="B16" s="108" t="s">
        <v>667</v>
      </c>
      <c r="C16" s="87" t="s">
        <v>666</v>
      </c>
      <c r="D16" s="82" t="s">
        <v>819</v>
      </c>
      <c r="E16" s="38">
        <v>43</v>
      </c>
      <c r="F16" s="38">
        <f t="shared" si="2"/>
        <v>10.75</v>
      </c>
      <c r="G16" s="38">
        <f>F16/F15*G15</f>
        <v>39.464023494860498</v>
      </c>
      <c r="H16" s="45">
        <v>0</v>
      </c>
      <c r="I16" s="45">
        <f>H16/H15*I15</f>
        <v>0</v>
      </c>
      <c r="J16" s="38">
        <f t="shared" ref="J16:J19" si="3">G16+I16</f>
        <v>39.464023494860498</v>
      </c>
      <c r="K16" s="38">
        <v>64.849999999999994</v>
      </c>
      <c r="L16" s="38">
        <v>300</v>
      </c>
      <c r="M16" s="45">
        <v>0</v>
      </c>
      <c r="N16" s="38">
        <f>M16/M18*N18</f>
        <v>0</v>
      </c>
      <c r="O16" s="38">
        <f t="shared" ref="O16:O19" si="4">F16+H16+K16+M16</f>
        <v>75.599999999999994</v>
      </c>
      <c r="P16" s="38">
        <f t="shared" ref="P16:P19" si="5">J16+L16+N16</f>
        <v>339.4640234948605</v>
      </c>
      <c r="Q16" s="60"/>
      <c r="R16" s="50"/>
    </row>
    <row r="17" spans="1:18" ht="30" customHeight="1" x14ac:dyDescent="0.25">
      <c r="A17" s="82">
        <v>3</v>
      </c>
      <c r="B17" s="108" t="s">
        <v>574</v>
      </c>
      <c r="C17" s="87" t="s">
        <v>573</v>
      </c>
      <c r="D17" s="82" t="s">
        <v>819</v>
      </c>
      <c r="E17" s="38">
        <v>108.25</v>
      </c>
      <c r="F17" s="38">
        <f t="shared" si="2"/>
        <v>27.0625</v>
      </c>
      <c r="G17" s="38">
        <f>F17/F15*G15</f>
        <v>99.348384728340676</v>
      </c>
      <c r="H17" s="38">
        <v>13.5</v>
      </c>
      <c r="I17" s="38">
        <f>H17/H15*I15</f>
        <v>84.375</v>
      </c>
      <c r="J17" s="38">
        <f t="shared" si="3"/>
        <v>183.72338472834068</v>
      </c>
      <c r="K17" s="38">
        <v>0</v>
      </c>
      <c r="L17" s="38">
        <f>K17/K15*L15</f>
        <v>0</v>
      </c>
      <c r="M17" s="38">
        <v>30</v>
      </c>
      <c r="N17" s="38">
        <f>M17/M18*N18</f>
        <v>40</v>
      </c>
      <c r="O17" s="38">
        <f t="shared" si="4"/>
        <v>70.5625</v>
      </c>
      <c r="P17" s="38">
        <f t="shared" si="5"/>
        <v>223.72338472834068</v>
      </c>
      <c r="Q17" s="60"/>
      <c r="R17" s="50"/>
    </row>
    <row r="18" spans="1:18" ht="30" customHeight="1" x14ac:dyDescent="0.25">
      <c r="A18" s="82">
        <v>4</v>
      </c>
      <c r="B18" s="108" t="s">
        <v>576</v>
      </c>
      <c r="C18" s="87" t="s">
        <v>575</v>
      </c>
      <c r="D18" s="82" t="s">
        <v>819</v>
      </c>
      <c r="E18" s="38">
        <v>66.584999999999994</v>
      </c>
      <c r="F18" s="38">
        <f t="shared" si="2"/>
        <v>16.646249999999998</v>
      </c>
      <c r="G18" s="38">
        <f>F18/F15*G15</f>
        <v>61.109581497797357</v>
      </c>
      <c r="H18" s="38">
        <v>0</v>
      </c>
      <c r="I18" s="38">
        <f>H18/H15*I15</f>
        <v>0</v>
      </c>
      <c r="J18" s="38">
        <f t="shared" si="3"/>
        <v>61.109581497797357</v>
      </c>
      <c r="K18" s="38">
        <v>25</v>
      </c>
      <c r="L18" s="38">
        <f>K18/K15*L15</f>
        <v>115.65150346954512</v>
      </c>
      <c r="M18" s="38">
        <v>150</v>
      </c>
      <c r="N18" s="38">
        <v>200</v>
      </c>
      <c r="O18" s="38">
        <f t="shared" si="4"/>
        <v>191.64625000000001</v>
      </c>
      <c r="P18" s="38">
        <f t="shared" si="5"/>
        <v>376.76108496734247</v>
      </c>
      <c r="Q18" s="60"/>
      <c r="R18" s="50"/>
    </row>
    <row r="19" spans="1:18" ht="30" customHeight="1" x14ac:dyDescent="0.25">
      <c r="A19" s="82">
        <v>5</v>
      </c>
      <c r="B19" s="123" t="s">
        <v>418</v>
      </c>
      <c r="C19" s="87" t="s">
        <v>413</v>
      </c>
      <c r="D19" s="82" t="s">
        <v>819</v>
      </c>
      <c r="E19" s="38">
        <v>9.25</v>
      </c>
      <c r="F19" s="38">
        <f t="shared" si="2"/>
        <v>2.3125</v>
      </c>
      <c r="G19" s="38">
        <f>F19/F15*G15</f>
        <v>8.4893538913362701</v>
      </c>
      <c r="H19" s="38">
        <v>31.95</v>
      </c>
      <c r="I19" s="38">
        <f>H19/H15*I15</f>
        <v>199.6875</v>
      </c>
      <c r="J19" s="38">
        <f t="shared" si="3"/>
        <v>208.17685389133626</v>
      </c>
      <c r="K19" s="38">
        <v>40.200000000000003</v>
      </c>
      <c r="L19" s="38">
        <f>K19/K15*L15</f>
        <v>185.96761757902857</v>
      </c>
      <c r="M19" s="38">
        <v>40</v>
      </c>
      <c r="N19" s="38">
        <f>M19/M18*N18</f>
        <v>53.333333333333336</v>
      </c>
      <c r="O19" s="38">
        <f t="shared" si="4"/>
        <v>114.46250000000001</v>
      </c>
      <c r="P19" s="38">
        <f t="shared" si="5"/>
        <v>447.47780480369812</v>
      </c>
      <c r="Q19" s="62"/>
      <c r="R19" s="50"/>
    </row>
    <row r="20" spans="1:18" ht="16.5" customHeight="1" x14ac:dyDescent="0.25">
      <c r="A20" s="101"/>
      <c r="B20" s="101"/>
      <c r="C20" s="101"/>
      <c r="D20" s="101"/>
      <c r="E20" s="50"/>
      <c r="F20" s="50"/>
      <c r="G20" s="50"/>
      <c r="H20" s="50"/>
      <c r="I20" s="90"/>
      <c r="J20" s="90"/>
      <c r="K20" s="50"/>
      <c r="L20" s="90"/>
      <c r="M20" s="50"/>
      <c r="N20" s="90"/>
      <c r="O20" s="50"/>
      <c r="P20" s="50"/>
      <c r="Q20" s="50"/>
      <c r="R20" s="50"/>
    </row>
    <row r="21" spans="1:18" x14ac:dyDescent="0.25">
      <c r="A21" s="50"/>
      <c r="B21" s="50"/>
      <c r="C21" s="50"/>
      <c r="D21" s="50"/>
      <c r="E21" s="50"/>
      <c r="F21" s="50"/>
      <c r="G21" s="50"/>
      <c r="H21" s="50"/>
      <c r="I21" s="90"/>
      <c r="J21" s="90"/>
      <c r="K21" s="50"/>
      <c r="L21" s="90"/>
      <c r="M21" s="50"/>
      <c r="N21" s="90"/>
      <c r="O21" s="50"/>
      <c r="P21" s="50"/>
      <c r="Q21" s="50"/>
      <c r="R21" s="50"/>
    </row>
    <row r="22" spans="1:18" x14ac:dyDescent="0.25">
      <c r="A22" s="50"/>
      <c r="B22" s="50"/>
      <c r="C22" s="50"/>
      <c r="D22" s="50"/>
      <c r="E22" s="50"/>
      <c r="F22" s="50"/>
      <c r="G22" s="50"/>
      <c r="H22" s="50"/>
      <c r="I22" s="90"/>
      <c r="J22" s="90"/>
      <c r="K22" s="50"/>
      <c r="L22" s="90"/>
      <c r="M22" s="50"/>
      <c r="N22" s="90"/>
      <c r="O22" s="50"/>
      <c r="P22" s="50"/>
      <c r="Q22" s="50"/>
      <c r="R22" s="50"/>
    </row>
    <row r="23" spans="1:18" x14ac:dyDescent="0.25">
      <c r="A23" s="50"/>
      <c r="B23" s="50"/>
      <c r="C23" s="50"/>
      <c r="D23" s="50"/>
      <c r="E23" s="50"/>
      <c r="F23" s="50"/>
      <c r="G23" s="50"/>
      <c r="H23" s="50"/>
      <c r="I23" s="90"/>
      <c r="J23" s="90"/>
      <c r="K23" s="50"/>
      <c r="L23" s="90"/>
      <c r="M23" s="50"/>
      <c r="N23" s="90"/>
      <c r="O23" s="50"/>
      <c r="P23" s="50"/>
      <c r="Q23" s="50"/>
      <c r="R23" s="50"/>
    </row>
    <row r="24" spans="1:18" x14ac:dyDescent="0.25">
      <c r="A24" s="50"/>
      <c r="B24" s="50"/>
      <c r="C24" s="50"/>
      <c r="D24" s="50"/>
      <c r="E24" s="50"/>
      <c r="F24" s="50"/>
      <c r="G24" s="50"/>
      <c r="H24" s="50"/>
      <c r="I24" s="90"/>
      <c r="J24" s="90"/>
      <c r="K24" s="50"/>
      <c r="L24" s="90"/>
      <c r="M24" s="50"/>
      <c r="N24" s="90"/>
      <c r="O24" s="50"/>
      <c r="P24" s="50"/>
      <c r="Q24" s="50"/>
      <c r="R24" s="50"/>
    </row>
    <row r="25" spans="1:18" x14ac:dyDescent="0.25">
      <c r="A25" s="50"/>
      <c r="B25" s="50"/>
      <c r="C25" s="50"/>
      <c r="D25" s="50"/>
      <c r="E25" s="50"/>
      <c r="F25" s="50"/>
      <c r="G25" s="50"/>
      <c r="H25" s="50"/>
      <c r="I25" s="90"/>
      <c r="J25" s="90"/>
      <c r="K25" s="50"/>
      <c r="L25" s="90"/>
      <c r="M25" s="50"/>
      <c r="N25" s="90"/>
      <c r="O25" s="50"/>
      <c r="P25" s="50"/>
      <c r="Q25" s="50"/>
      <c r="R25" s="50"/>
    </row>
    <row r="26" spans="1:18" x14ac:dyDescent="0.25">
      <c r="A26" s="50"/>
      <c r="B26" s="50"/>
      <c r="C26" s="50"/>
      <c r="D26" s="50"/>
      <c r="E26" s="50"/>
      <c r="F26" s="50"/>
      <c r="G26" s="50"/>
      <c r="H26" s="50"/>
      <c r="I26" s="90"/>
      <c r="J26" s="90"/>
      <c r="K26" s="50"/>
      <c r="L26" s="90"/>
      <c r="M26" s="50"/>
      <c r="N26" s="90"/>
      <c r="O26" s="50"/>
      <c r="P26" s="50"/>
      <c r="Q26" s="50"/>
      <c r="R26" s="50"/>
    </row>
    <row r="27" spans="1:18" x14ac:dyDescent="0.25">
      <c r="A27" s="50"/>
      <c r="B27" s="50"/>
      <c r="C27" s="50"/>
      <c r="D27" s="50"/>
      <c r="E27" s="50"/>
      <c r="F27" s="50"/>
      <c r="G27" s="50"/>
      <c r="H27" s="50"/>
      <c r="I27" s="90"/>
      <c r="J27" s="90"/>
      <c r="K27" s="50"/>
      <c r="L27" s="90"/>
      <c r="M27" s="50"/>
      <c r="N27" s="90"/>
      <c r="O27" s="50"/>
      <c r="P27" s="50"/>
      <c r="Q27" s="50"/>
      <c r="R27" s="50"/>
    </row>
    <row r="28" spans="1:18" x14ac:dyDescent="0.25">
      <c r="A28" s="50"/>
      <c r="B28" s="50"/>
      <c r="C28" s="50"/>
      <c r="D28" s="50"/>
      <c r="E28" s="50"/>
      <c r="F28" s="50"/>
      <c r="G28" s="50"/>
      <c r="H28" s="50"/>
      <c r="I28" s="90"/>
      <c r="J28" s="90"/>
      <c r="K28" s="50"/>
      <c r="L28" s="90"/>
      <c r="M28" s="50"/>
      <c r="N28" s="90"/>
      <c r="O28" s="50"/>
      <c r="P28" s="50"/>
      <c r="Q28" s="50"/>
      <c r="R28" s="50"/>
    </row>
    <row r="29" spans="1:18" x14ac:dyDescent="0.25">
      <c r="A29" s="50"/>
      <c r="B29" s="50"/>
      <c r="C29" s="50"/>
      <c r="D29" s="50"/>
      <c r="E29" s="50"/>
      <c r="F29" s="50"/>
      <c r="G29" s="50"/>
      <c r="H29" s="50"/>
      <c r="I29" s="90"/>
      <c r="J29" s="90"/>
      <c r="K29" s="50"/>
      <c r="L29" s="90"/>
      <c r="M29" s="50"/>
      <c r="N29" s="90"/>
      <c r="O29" s="50"/>
      <c r="P29" s="50"/>
      <c r="Q29" s="50"/>
      <c r="R29" s="50"/>
    </row>
    <row r="30" spans="1:18" x14ac:dyDescent="0.25">
      <c r="A30" s="50"/>
      <c r="B30" s="50"/>
      <c r="C30" s="50"/>
      <c r="D30" s="50"/>
      <c r="E30" s="50"/>
      <c r="F30" s="50"/>
      <c r="G30" s="50"/>
      <c r="H30" s="50"/>
      <c r="I30" s="90"/>
      <c r="J30" s="90"/>
      <c r="K30" s="50"/>
      <c r="L30" s="90"/>
      <c r="M30" s="50"/>
      <c r="N30" s="90"/>
      <c r="O30" s="50"/>
      <c r="P30" s="50"/>
      <c r="Q30" s="50"/>
      <c r="R30" s="50"/>
    </row>
    <row r="31" spans="1:18" x14ac:dyDescent="0.25">
      <c r="A31" s="50"/>
      <c r="B31" s="50"/>
      <c r="C31" s="50"/>
      <c r="D31" s="50"/>
      <c r="E31" s="50"/>
      <c r="F31" s="50"/>
      <c r="G31" s="50"/>
      <c r="H31" s="50"/>
      <c r="I31" s="90"/>
      <c r="J31" s="90"/>
      <c r="K31" s="50"/>
      <c r="L31" s="90"/>
      <c r="M31" s="50"/>
      <c r="N31" s="90"/>
      <c r="O31" s="50"/>
      <c r="P31" s="50"/>
      <c r="Q31" s="50"/>
      <c r="R31" s="50"/>
    </row>
    <row r="32" spans="1:18" x14ac:dyDescent="0.25">
      <c r="A32" s="50"/>
      <c r="B32" s="50"/>
      <c r="C32" s="50"/>
      <c r="D32" s="50"/>
      <c r="E32" s="50"/>
      <c r="F32" s="50"/>
      <c r="G32" s="50"/>
      <c r="H32" s="50"/>
      <c r="I32" s="90"/>
      <c r="J32" s="90"/>
      <c r="K32" s="50"/>
      <c r="L32" s="90"/>
      <c r="M32" s="50"/>
      <c r="N32" s="90"/>
      <c r="O32" s="50"/>
      <c r="P32" s="50"/>
      <c r="Q32" s="50"/>
      <c r="R32" s="50"/>
    </row>
    <row r="33" spans="1:18" x14ac:dyDescent="0.25">
      <c r="A33" s="50"/>
      <c r="B33" s="50"/>
      <c r="C33" s="50"/>
      <c r="D33" s="50"/>
      <c r="E33" s="50"/>
      <c r="F33" s="50"/>
      <c r="G33" s="50"/>
      <c r="H33" s="50"/>
      <c r="I33" s="90"/>
      <c r="J33" s="90"/>
      <c r="K33" s="50"/>
      <c r="L33" s="90"/>
      <c r="M33" s="50"/>
      <c r="N33" s="90"/>
      <c r="O33" s="50"/>
      <c r="P33" s="50"/>
      <c r="Q33" s="50"/>
      <c r="R33" s="50"/>
    </row>
    <row r="34" spans="1:18" x14ac:dyDescent="0.25">
      <c r="A34" s="50"/>
      <c r="B34" s="50"/>
      <c r="C34" s="50"/>
      <c r="D34" s="50"/>
      <c r="E34" s="50"/>
      <c r="F34" s="50"/>
      <c r="G34" s="50"/>
      <c r="H34" s="50"/>
      <c r="I34" s="90"/>
      <c r="J34" s="90"/>
      <c r="K34" s="50"/>
      <c r="L34" s="90"/>
      <c r="M34" s="50"/>
      <c r="N34" s="90"/>
      <c r="O34" s="50"/>
      <c r="P34" s="50"/>
      <c r="Q34" s="50"/>
      <c r="R34" s="50"/>
    </row>
    <row r="35" spans="1:18" x14ac:dyDescent="0.25">
      <c r="A35" s="50"/>
      <c r="B35" s="50"/>
      <c r="C35" s="50"/>
      <c r="D35" s="50"/>
      <c r="E35" s="50"/>
      <c r="F35" s="50"/>
      <c r="G35" s="50"/>
      <c r="H35" s="50"/>
      <c r="I35" s="90"/>
      <c r="J35" s="90"/>
      <c r="K35" s="50"/>
      <c r="L35" s="90"/>
      <c r="M35" s="50"/>
      <c r="N35" s="90"/>
      <c r="O35" s="50"/>
      <c r="P35" s="50"/>
      <c r="Q35" s="50"/>
      <c r="R35" s="50"/>
    </row>
    <row r="36" spans="1:18" x14ac:dyDescent="0.25">
      <c r="A36" s="50"/>
      <c r="B36" s="50"/>
      <c r="C36" s="50"/>
      <c r="D36" s="50"/>
      <c r="E36" s="50"/>
      <c r="F36" s="50"/>
      <c r="G36" s="50"/>
      <c r="H36" s="50"/>
      <c r="I36" s="90"/>
      <c r="J36" s="90"/>
      <c r="K36" s="50"/>
      <c r="L36" s="90"/>
      <c r="M36" s="50"/>
      <c r="N36" s="90"/>
      <c r="O36" s="50"/>
      <c r="P36" s="50"/>
      <c r="Q36" s="50"/>
      <c r="R36" s="50"/>
    </row>
    <row r="37" spans="1:18" x14ac:dyDescent="0.25">
      <c r="A37" s="50"/>
      <c r="B37" s="50"/>
      <c r="C37" s="50"/>
      <c r="D37" s="50"/>
      <c r="E37" s="50"/>
      <c r="F37" s="50"/>
      <c r="G37" s="50"/>
      <c r="H37" s="50"/>
      <c r="I37" s="90"/>
      <c r="J37" s="90"/>
      <c r="K37" s="50"/>
      <c r="L37" s="90"/>
      <c r="M37" s="50"/>
      <c r="N37" s="90"/>
      <c r="O37" s="50"/>
      <c r="P37" s="50"/>
      <c r="Q37" s="50"/>
      <c r="R37" s="50"/>
    </row>
    <row r="38" spans="1:18" x14ac:dyDescent="0.25">
      <c r="A38" s="50"/>
      <c r="B38" s="50"/>
      <c r="C38" s="50"/>
      <c r="D38" s="50"/>
      <c r="E38" s="50"/>
      <c r="F38" s="50"/>
      <c r="G38" s="50"/>
      <c r="H38" s="50"/>
      <c r="I38" s="90"/>
      <c r="J38" s="90"/>
      <c r="K38" s="50"/>
      <c r="L38" s="90"/>
      <c r="M38" s="50"/>
      <c r="N38" s="90"/>
      <c r="O38" s="50"/>
      <c r="P38" s="50"/>
      <c r="Q38" s="50"/>
      <c r="R38" s="50"/>
    </row>
    <row r="39" spans="1:18" x14ac:dyDescent="0.25">
      <c r="A39" s="50"/>
      <c r="B39" s="50"/>
      <c r="C39" s="50"/>
      <c r="D39" s="50"/>
      <c r="E39" s="50"/>
      <c r="F39" s="50"/>
      <c r="G39" s="50"/>
      <c r="H39" s="50"/>
      <c r="I39" s="90"/>
      <c r="J39" s="90"/>
      <c r="K39" s="50"/>
      <c r="L39" s="90"/>
      <c r="M39" s="50"/>
      <c r="N39" s="90"/>
      <c r="O39" s="50"/>
      <c r="P39" s="50"/>
      <c r="Q39" s="50"/>
      <c r="R39" s="50"/>
    </row>
    <row r="40" spans="1:18" x14ac:dyDescent="0.25">
      <c r="A40" s="50"/>
      <c r="B40" s="50"/>
      <c r="C40" s="50"/>
      <c r="D40" s="50"/>
      <c r="E40" s="50"/>
      <c r="F40" s="50"/>
      <c r="G40" s="50"/>
      <c r="H40" s="50"/>
      <c r="I40" s="90"/>
      <c r="J40" s="90"/>
      <c r="K40" s="50"/>
      <c r="L40" s="90"/>
      <c r="M40" s="50"/>
      <c r="N40" s="90"/>
      <c r="O40" s="50"/>
      <c r="P40" s="50"/>
      <c r="Q40" s="50"/>
      <c r="R40" s="50"/>
    </row>
    <row r="41" spans="1:18" x14ac:dyDescent="0.25">
      <c r="A41" s="50"/>
      <c r="B41" s="50"/>
      <c r="C41" s="50"/>
      <c r="D41" s="50"/>
      <c r="E41" s="50"/>
      <c r="F41" s="50"/>
      <c r="G41" s="50"/>
      <c r="H41" s="50"/>
      <c r="I41" s="90"/>
      <c r="J41" s="90"/>
      <c r="K41" s="50"/>
      <c r="L41" s="90"/>
      <c r="M41" s="50"/>
      <c r="N41" s="90"/>
      <c r="O41" s="50"/>
      <c r="P41" s="50"/>
      <c r="Q41" s="50"/>
      <c r="R41" s="50"/>
    </row>
    <row r="42" spans="1:18" x14ac:dyDescent="0.25">
      <c r="A42" s="50"/>
      <c r="B42" s="50"/>
      <c r="C42" s="50"/>
      <c r="D42" s="50"/>
      <c r="E42" s="50"/>
      <c r="F42" s="50"/>
      <c r="G42" s="50"/>
      <c r="H42" s="50"/>
      <c r="I42" s="90"/>
      <c r="J42" s="90"/>
      <c r="K42" s="50"/>
      <c r="L42" s="90"/>
      <c r="M42" s="50"/>
      <c r="N42" s="90"/>
      <c r="O42" s="50"/>
      <c r="P42" s="50"/>
      <c r="Q42" s="50"/>
      <c r="R42" s="50"/>
    </row>
    <row r="43" spans="1:18" x14ac:dyDescent="0.25">
      <c r="A43" s="50"/>
      <c r="B43" s="50"/>
      <c r="C43" s="50"/>
      <c r="D43" s="50"/>
      <c r="E43" s="50"/>
      <c r="F43" s="50"/>
      <c r="G43" s="50"/>
      <c r="H43" s="50"/>
      <c r="I43" s="90"/>
      <c r="J43" s="90"/>
      <c r="K43" s="50"/>
      <c r="L43" s="90"/>
      <c r="M43" s="50"/>
      <c r="N43" s="90"/>
      <c r="O43" s="50"/>
      <c r="P43" s="50"/>
      <c r="Q43" s="50"/>
      <c r="R43" s="50"/>
    </row>
    <row r="44" spans="1:18" x14ac:dyDescent="0.25">
      <c r="A44" s="50"/>
      <c r="B44" s="50"/>
      <c r="C44" s="50"/>
      <c r="D44" s="50"/>
      <c r="E44" s="50"/>
      <c r="F44" s="50"/>
      <c r="G44" s="50"/>
      <c r="H44" s="50"/>
      <c r="I44" s="90"/>
      <c r="J44" s="90"/>
      <c r="K44" s="50"/>
      <c r="L44" s="90"/>
      <c r="M44" s="50"/>
      <c r="N44" s="90"/>
      <c r="O44" s="50"/>
      <c r="P44" s="50"/>
      <c r="Q44" s="50"/>
      <c r="R44" s="50"/>
    </row>
    <row r="45" spans="1:18" x14ac:dyDescent="0.25">
      <c r="A45" s="50"/>
      <c r="B45" s="50"/>
      <c r="C45" s="50"/>
      <c r="D45" s="50"/>
      <c r="E45" s="50"/>
      <c r="F45" s="50"/>
      <c r="G45" s="50"/>
      <c r="H45" s="50"/>
      <c r="I45" s="90"/>
      <c r="J45" s="90"/>
      <c r="K45" s="50"/>
      <c r="L45" s="90"/>
      <c r="M45" s="50"/>
      <c r="N45" s="90"/>
      <c r="O45" s="50"/>
      <c r="P45" s="50"/>
      <c r="Q45" s="50"/>
      <c r="R45" s="50"/>
    </row>
    <row r="46" spans="1:18" x14ac:dyDescent="0.25">
      <c r="A46" s="50"/>
      <c r="B46" s="50"/>
      <c r="C46" s="50"/>
      <c r="D46" s="50"/>
      <c r="E46" s="50"/>
      <c r="F46" s="50"/>
      <c r="G46" s="50"/>
      <c r="H46" s="50"/>
      <c r="I46" s="90"/>
      <c r="J46" s="90"/>
      <c r="K46" s="50"/>
      <c r="L46" s="90"/>
      <c r="M46" s="50"/>
      <c r="N46" s="90"/>
      <c r="O46" s="50"/>
      <c r="P46" s="50"/>
      <c r="Q46" s="50"/>
      <c r="R46" s="50"/>
    </row>
    <row r="47" spans="1:18" x14ac:dyDescent="0.25">
      <c r="A47" s="50"/>
      <c r="B47" s="50"/>
      <c r="C47" s="50"/>
      <c r="D47" s="50"/>
      <c r="E47" s="50"/>
      <c r="F47" s="50"/>
      <c r="G47" s="50"/>
      <c r="H47" s="50"/>
      <c r="I47" s="90"/>
      <c r="J47" s="90"/>
      <c r="K47" s="50"/>
      <c r="L47" s="90"/>
      <c r="M47" s="50"/>
      <c r="N47" s="90"/>
      <c r="O47" s="50"/>
      <c r="P47" s="50"/>
      <c r="Q47" s="50"/>
      <c r="R47" s="50"/>
    </row>
    <row r="48" spans="1:18" x14ac:dyDescent="0.25">
      <c r="A48" s="50"/>
      <c r="B48" s="50"/>
      <c r="C48" s="50"/>
      <c r="D48" s="50"/>
      <c r="E48" s="50"/>
      <c r="F48" s="50"/>
      <c r="G48" s="50"/>
      <c r="H48" s="50"/>
      <c r="I48" s="90"/>
      <c r="J48" s="90"/>
      <c r="K48" s="50"/>
      <c r="L48" s="90"/>
      <c r="M48" s="50"/>
      <c r="N48" s="90"/>
      <c r="O48" s="50"/>
      <c r="P48" s="50"/>
      <c r="Q48" s="50"/>
      <c r="R48" s="50"/>
    </row>
    <row r="49" spans="1:18" x14ac:dyDescent="0.25">
      <c r="A49" s="50"/>
      <c r="B49" s="50"/>
      <c r="C49" s="50"/>
      <c r="D49" s="50"/>
      <c r="E49" s="50"/>
      <c r="F49" s="50"/>
      <c r="G49" s="50"/>
      <c r="H49" s="50"/>
      <c r="I49" s="90"/>
      <c r="J49" s="90"/>
      <c r="K49" s="50"/>
      <c r="L49" s="90"/>
      <c r="M49" s="50"/>
      <c r="N49" s="90"/>
      <c r="O49" s="50"/>
      <c r="P49" s="50"/>
      <c r="Q49" s="50"/>
      <c r="R49" s="50"/>
    </row>
    <row r="50" spans="1:18" x14ac:dyDescent="0.25">
      <c r="A50" s="50"/>
      <c r="B50" s="50"/>
      <c r="C50" s="50"/>
      <c r="D50" s="50"/>
      <c r="E50" s="50"/>
      <c r="F50" s="50"/>
      <c r="G50" s="50"/>
      <c r="H50" s="50"/>
      <c r="I50" s="90"/>
      <c r="J50" s="90"/>
      <c r="K50" s="50"/>
      <c r="L50" s="90"/>
      <c r="M50" s="50"/>
      <c r="N50" s="90"/>
      <c r="O50" s="50"/>
      <c r="P50" s="50"/>
      <c r="Q50" s="50"/>
      <c r="R50" s="50"/>
    </row>
    <row r="51" spans="1:18" x14ac:dyDescent="0.25">
      <c r="A51" s="50"/>
      <c r="B51" s="50"/>
      <c r="C51" s="50"/>
      <c r="D51" s="50"/>
      <c r="E51" s="50"/>
      <c r="F51" s="50"/>
      <c r="G51" s="50"/>
      <c r="H51" s="50"/>
      <c r="I51" s="90"/>
      <c r="J51" s="90"/>
      <c r="K51" s="50"/>
      <c r="L51" s="90"/>
      <c r="M51" s="50"/>
      <c r="N51" s="90"/>
      <c r="O51" s="50"/>
      <c r="P51" s="50"/>
      <c r="Q51" s="50"/>
      <c r="R51" s="50"/>
    </row>
    <row r="52" spans="1:18" x14ac:dyDescent="0.25">
      <c r="A52" s="50"/>
      <c r="B52" s="50"/>
      <c r="C52" s="50"/>
      <c r="D52" s="50"/>
      <c r="E52" s="50"/>
      <c r="F52" s="50"/>
      <c r="G52" s="50"/>
      <c r="H52" s="50"/>
      <c r="I52" s="90"/>
      <c r="J52" s="90"/>
      <c r="K52" s="50"/>
      <c r="L52" s="90"/>
      <c r="M52" s="50"/>
      <c r="N52" s="90"/>
      <c r="O52" s="50"/>
      <c r="P52" s="50"/>
      <c r="Q52" s="50"/>
      <c r="R52" s="50"/>
    </row>
    <row r="53" spans="1:18" x14ac:dyDescent="0.25">
      <c r="A53" s="50"/>
      <c r="B53" s="50"/>
      <c r="C53" s="50"/>
      <c r="D53" s="50"/>
      <c r="E53" s="50"/>
      <c r="F53" s="50"/>
      <c r="G53" s="50"/>
      <c r="H53" s="50"/>
      <c r="I53" s="90"/>
      <c r="J53" s="90"/>
      <c r="K53" s="50"/>
      <c r="L53" s="90"/>
      <c r="M53" s="50"/>
      <c r="N53" s="90"/>
      <c r="O53" s="50"/>
      <c r="P53" s="50"/>
      <c r="Q53" s="50"/>
      <c r="R53" s="50"/>
    </row>
    <row r="54" spans="1:18" x14ac:dyDescent="0.25">
      <c r="A54" s="50"/>
      <c r="B54" s="50"/>
      <c r="C54" s="50"/>
      <c r="D54" s="50"/>
      <c r="E54" s="50"/>
      <c r="F54" s="50"/>
      <c r="G54" s="50"/>
      <c r="H54" s="50"/>
      <c r="I54" s="90"/>
      <c r="J54" s="90"/>
      <c r="K54" s="50"/>
      <c r="L54" s="90"/>
      <c r="M54" s="50"/>
      <c r="N54" s="90"/>
      <c r="O54" s="50"/>
      <c r="P54" s="50"/>
      <c r="Q54" s="50"/>
      <c r="R54" s="50"/>
    </row>
    <row r="55" spans="1:18" x14ac:dyDescent="0.25">
      <c r="A55" s="50"/>
      <c r="B55" s="50"/>
      <c r="C55" s="50"/>
      <c r="D55" s="50"/>
      <c r="E55" s="50"/>
      <c r="F55" s="50"/>
      <c r="G55" s="50"/>
      <c r="H55" s="50"/>
      <c r="I55" s="90"/>
      <c r="J55" s="90"/>
      <c r="K55" s="50"/>
      <c r="L55" s="90"/>
      <c r="M55" s="50"/>
      <c r="N55" s="90"/>
      <c r="O55" s="50"/>
      <c r="P55" s="50"/>
      <c r="Q55" s="50"/>
      <c r="R55" s="50"/>
    </row>
    <row r="56" spans="1:18" x14ac:dyDescent="0.25">
      <c r="A56" s="50"/>
      <c r="B56" s="50"/>
      <c r="C56" s="50"/>
      <c r="D56" s="50"/>
      <c r="E56" s="50"/>
      <c r="F56" s="50"/>
      <c r="G56" s="50"/>
      <c r="H56" s="50"/>
      <c r="I56" s="90"/>
      <c r="J56" s="90"/>
      <c r="K56" s="50"/>
      <c r="L56" s="90"/>
      <c r="M56" s="50"/>
      <c r="N56" s="90"/>
      <c r="O56" s="50"/>
      <c r="P56" s="50"/>
      <c r="Q56" s="50"/>
      <c r="R56" s="50"/>
    </row>
    <row r="57" spans="1:18" x14ac:dyDescent="0.25">
      <c r="A57" s="50"/>
      <c r="B57" s="50"/>
      <c r="C57" s="50"/>
      <c r="D57" s="50"/>
      <c r="E57" s="50"/>
      <c r="F57" s="50"/>
      <c r="G57" s="50"/>
      <c r="H57" s="50"/>
      <c r="I57" s="90"/>
      <c r="J57" s="90"/>
      <c r="K57" s="50"/>
      <c r="L57" s="90"/>
      <c r="M57" s="50"/>
      <c r="N57" s="90"/>
      <c r="O57" s="50"/>
      <c r="P57" s="50"/>
      <c r="Q57" s="50"/>
      <c r="R57" s="50"/>
    </row>
    <row r="58" spans="1:18" x14ac:dyDescent="0.25">
      <c r="A58" s="50"/>
      <c r="B58" s="50"/>
      <c r="C58" s="50"/>
      <c r="D58" s="50"/>
      <c r="E58" s="50"/>
      <c r="F58" s="50"/>
      <c r="G58" s="50"/>
      <c r="H58" s="50"/>
      <c r="I58" s="90"/>
      <c r="J58" s="90"/>
      <c r="K58" s="50"/>
      <c r="L58" s="90"/>
      <c r="M58" s="50"/>
      <c r="N58" s="90"/>
      <c r="O58" s="50"/>
      <c r="P58" s="50"/>
      <c r="Q58" s="50"/>
      <c r="R58" s="50"/>
    </row>
    <row r="59" spans="1:18" x14ac:dyDescent="0.25">
      <c r="A59" s="50"/>
      <c r="B59" s="50"/>
      <c r="C59" s="50"/>
      <c r="D59" s="50"/>
      <c r="E59" s="50"/>
      <c r="F59" s="50"/>
      <c r="G59" s="50"/>
      <c r="H59" s="50"/>
      <c r="I59" s="90"/>
      <c r="J59" s="90"/>
      <c r="K59" s="50"/>
      <c r="L59" s="90"/>
      <c r="M59" s="50"/>
      <c r="N59" s="90"/>
      <c r="O59" s="50"/>
      <c r="P59" s="50"/>
      <c r="Q59" s="50"/>
      <c r="R59" s="50"/>
    </row>
    <row r="60" spans="1:18" x14ac:dyDescent="0.25">
      <c r="A60" s="50"/>
      <c r="B60" s="50"/>
      <c r="C60" s="50"/>
      <c r="D60" s="50"/>
      <c r="E60" s="50"/>
      <c r="F60" s="50"/>
      <c r="G60" s="50"/>
      <c r="H60" s="50"/>
      <c r="I60" s="90"/>
      <c r="J60" s="90"/>
      <c r="K60" s="50"/>
      <c r="L60" s="90"/>
      <c r="M60" s="50"/>
      <c r="N60" s="90"/>
      <c r="O60" s="50"/>
      <c r="P60" s="50"/>
      <c r="Q60" s="50"/>
      <c r="R60" s="50"/>
    </row>
    <row r="61" spans="1:18" x14ac:dyDescent="0.25">
      <c r="A61" s="50"/>
      <c r="B61" s="50"/>
      <c r="C61" s="50"/>
      <c r="D61" s="50"/>
      <c r="E61" s="50"/>
      <c r="F61" s="50"/>
      <c r="G61" s="50"/>
      <c r="H61" s="50"/>
      <c r="I61" s="90"/>
      <c r="J61" s="90"/>
      <c r="K61" s="50"/>
      <c r="L61" s="90"/>
      <c r="M61" s="50"/>
      <c r="N61" s="90"/>
      <c r="O61" s="50"/>
      <c r="P61" s="50"/>
      <c r="Q61" s="50"/>
      <c r="R61" s="50"/>
    </row>
    <row r="62" spans="1:18" x14ac:dyDescent="0.25">
      <c r="A62" s="50"/>
      <c r="B62" s="50"/>
      <c r="C62" s="50"/>
      <c r="D62" s="50"/>
      <c r="E62" s="50"/>
      <c r="F62" s="50"/>
      <c r="G62" s="50"/>
      <c r="H62" s="50"/>
      <c r="I62" s="90"/>
      <c r="J62" s="90"/>
      <c r="K62" s="50"/>
      <c r="L62" s="90"/>
      <c r="M62" s="50"/>
      <c r="N62" s="90"/>
      <c r="O62" s="50"/>
      <c r="P62" s="50"/>
      <c r="Q62" s="50"/>
      <c r="R62" s="50"/>
    </row>
    <row r="63" spans="1:18" x14ac:dyDescent="0.25">
      <c r="A63" s="50"/>
      <c r="B63" s="50"/>
      <c r="C63" s="50"/>
      <c r="D63" s="50"/>
      <c r="E63" s="50"/>
      <c r="F63" s="50"/>
      <c r="G63" s="50"/>
      <c r="H63" s="50"/>
      <c r="I63" s="90"/>
      <c r="J63" s="90"/>
      <c r="K63" s="50"/>
      <c r="L63" s="90"/>
      <c r="M63" s="50"/>
      <c r="N63" s="90"/>
      <c r="O63" s="50"/>
      <c r="P63" s="50"/>
      <c r="Q63" s="50"/>
      <c r="R63" s="50"/>
    </row>
    <row r="64" spans="1:18" x14ac:dyDescent="0.25">
      <c r="A64" s="50"/>
      <c r="B64" s="50"/>
      <c r="C64" s="50"/>
      <c r="D64" s="50"/>
      <c r="E64" s="50"/>
      <c r="F64" s="50"/>
      <c r="G64" s="50"/>
      <c r="H64" s="50"/>
      <c r="I64" s="90"/>
      <c r="J64" s="90"/>
      <c r="K64" s="50"/>
      <c r="L64" s="90"/>
      <c r="M64" s="50"/>
      <c r="N64" s="90"/>
      <c r="O64" s="50"/>
      <c r="P64" s="50"/>
      <c r="Q64" s="50"/>
      <c r="R64" s="50"/>
    </row>
    <row r="65" spans="1:18" x14ac:dyDescent="0.25">
      <c r="A65" s="50"/>
      <c r="B65" s="50"/>
      <c r="C65" s="50"/>
      <c r="D65" s="50"/>
      <c r="E65" s="50"/>
      <c r="F65" s="50"/>
      <c r="G65" s="50"/>
      <c r="H65" s="50"/>
      <c r="I65" s="90"/>
      <c r="J65" s="90"/>
      <c r="K65" s="50"/>
      <c r="L65" s="90"/>
      <c r="M65" s="50"/>
      <c r="N65" s="90"/>
      <c r="O65" s="50"/>
      <c r="P65" s="50"/>
      <c r="Q65" s="50"/>
      <c r="R65" s="50"/>
    </row>
    <row r="66" spans="1:18" x14ac:dyDescent="0.25">
      <c r="A66" s="50"/>
      <c r="B66" s="50"/>
      <c r="C66" s="50"/>
      <c r="D66" s="50"/>
      <c r="E66" s="50"/>
      <c r="F66" s="50"/>
      <c r="G66" s="50"/>
      <c r="H66" s="50"/>
      <c r="I66" s="90"/>
      <c r="J66" s="90"/>
      <c r="K66" s="50"/>
      <c r="L66" s="90"/>
      <c r="M66" s="50"/>
      <c r="N66" s="90"/>
      <c r="O66" s="50"/>
      <c r="P66" s="50"/>
      <c r="Q66" s="50"/>
      <c r="R66" s="50"/>
    </row>
    <row r="67" spans="1:18" x14ac:dyDescent="0.25">
      <c r="A67" s="50"/>
      <c r="B67" s="50"/>
      <c r="C67" s="50"/>
      <c r="D67" s="50"/>
      <c r="E67" s="50"/>
      <c r="F67" s="50"/>
      <c r="G67" s="50"/>
      <c r="H67" s="50"/>
      <c r="I67" s="90"/>
      <c r="J67" s="90"/>
      <c r="K67" s="50"/>
      <c r="L67" s="90"/>
      <c r="M67" s="50"/>
      <c r="N67" s="90"/>
      <c r="O67" s="50"/>
      <c r="P67" s="50"/>
      <c r="Q67" s="50"/>
      <c r="R67" s="50"/>
    </row>
    <row r="68" spans="1:18" x14ac:dyDescent="0.25">
      <c r="A68" s="50"/>
      <c r="B68" s="50"/>
      <c r="C68" s="50"/>
      <c r="D68" s="50"/>
      <c r="E68" s="50"/>
      <c r="F68" s="50"/>
      <c r="G68" s="50"/>
      <c r="H68" s="50"/>
      <c r="I68" s="90"/>
      <c r="J68" s="90"/>
      <c r="K68" s="50"/>
      <c r="L68" s="90"/>
      <c r="M68" s="50"/>
      <c r="N68" s="90"/>
      <c r="O68" s="50"/>
      <c r="P68" s="50"/>
      <c r="Q68" s="50"/>
      <c r="R68" s="50"/>
    </row>
    <row r="69" spans="1:18" x14ac:dyDescent="0.25">
      <c r="A69" s="50"/>
      <c r="B69" s="50"/>
      <c r="C69" s="50"/>
      <c r="D69" s="50"/>
      <c r="E69" s="50"/>
      <c r="F69" s="50"/>
      <c r="G69" s="50"/>
      <c r="H69" s="50"/>
      <c r="I69" s="90"/>
      <c r="J69" s="90"/>
      <c r="K69" s="50"/>
      <c r="L69" s="90"/>
      <c r="M69" s="50"/>
      <c r="N69" s="90"/>
      <c r="O69" s="50"/>
      <c r="P69" s="50"/>
      <c r="Q69" s="50"/>
      <c r="R69" s="50"/>
    </row>
    <row r="70" spans="1:18" x14ac:dyDescent="0.25">
      <c r="A70" s="50"/>
      <c r="B70" s="50"/>
      <c r="C70" s="50"/>
      <c r="D70" s="50"/>
      <c r="E70" s="50"/>
      <c r="F70" s="50"/>
      <c r="G70" s="50"/>
      <c r="H70" s="50"/>
      <c r="I70" s="90"/>
      <c r="J70" s="90"/>
      <c r="K70" s="50"/>
      <c r="L70" s="90"/>
      <c r="M70" s="50"/>
      <c r="N70" s="90"/>
      <c r="O70" s="50"/>
      <c r="P70" s="50"/>
      <c r="Q70" s="50"/>
      <c r="R70" s="50"/>
    </row>
    <row r="71" spans="1:18" x14ac:dyDescent="0.25">
      <c r="A71" s="50"/>
      <c r="B71" s="50"/>
      <c r="C71" s="50"/>
      <c r="D71" s="50"/>
      <c r="E71" s="50"/>
      <c r="F71" s="50"/>
      <c r="G71" s="50"/>
      <c r="H71" s="50"/>
      <c r="I71" s="90"/>
      <c r="J71" s="90"/>
      <c r="K71" s="50"/>
      <c r="L71" s="90"/>
      <c r="M71" s="50"/>
      <c r="N71" s="90"/>
      <c r="O71" s="50"/>
      <c r="P71" s="50"/>
      <c r="Q71" s="50"/>
      <c r="R71" s="50"/>
    </row>
    <row r="72" spans="1:18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50"/>
    </row>
    <row r="73" spans="1:18" x14ac:dyDescent="0.25">
      <c r="A73" s="50"/>
      <c r="B73" s="50"/>
      <c r="C73" s="50"/>
      <c r="D73" s="50"/>
      <c r="E73" s="50"/>
      <c r="F73" s="50"/>
      <c r="G73" s="50"/>
      <c r="H73" s="50"/>
      <c r="I73" s="90"/>
      <c r="J73" s="90"/>
      <c r="K73" s="50"/>
      <c r="L73" s="90"/>
      <c r="M73" s="50"/>
      <c r="N73" s="90"/>
      <c r="O73" s="50"/>
      <c r="P73" s="50"/>
      <c r="Q73" s="50"/>
      <c r="R73" s="50"/>
    </row>
  </sheetData>
  <sheetProtection algorithmName="SHA-512" hashValue="U7kZxx6A5Hz0uxJc+NXpMi3OUESDG6sOSV+2iGl2pI7iZnGcIVWYAEOl2/ycwF0d69aPWIaG74bsUo+ocZciHg==" saltValue="Q75h/bMOqpZRvXyEaYng+Q==" spinCount="100000" sheet="1" objects="1" scenarios="1"/>
  <mergeCells count="16">
    <mergeCell ref="A14:D14"/>
    <mergeCell ref="A1:O1"/>
    <mergeCell ref="E2:I2"/>
    <mergeCell ref="K2:L2"/>
    <mergeCell ref="M2:N2"/>
    <mergeCell ref="E13:I13"/>
    <mergeCell ref="K13:L13"/>
    <mergeCell ref="M13:N13"/>
    <mergeCell ref="A8:D8"/>
    <mergeCell ref="A12:O12"/>
    <mergeCell ref="B9:D9"/>
    <mergeCell ref="A3:D3"/>
    <mergeCell ref="A6:P6"/>
    <mergeCell ref="E7:I7"/>
    <mergeCell ref="K7:L7"/>
    <mergeCell ref="M7:N7"/>
  </mergeCells>
  <phoneticPr fontId="12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262"/>
  <sheetViews>
    <sheetView workbookViewId="0">
      <selection sqref="A1:S262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7.855468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20.7109375" style="7" customWidth="1"/>
    <col min="18" max="18" width="11" style="7" customWidth="1"/>
    <col min="19" max="19" width="15.5703125" style="49" customWidth="1"/>
  </cols>
  <sheetData>
    <row r="1" spans="1:20" s="19" customFormat="1" ht="30" customHeight="1" x14ac:dyDescent="0.25">
      <c r="A1" s="246" t="s">
        <v>953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  <c r="S1" s="174"/>
    </row>
    <row r="2" spans="1:20" ht="53.25" customHeight="1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$P$10</f>
        <v>ΑΘΡΟΙΣΜΑ ΜΕΤΑ ΤΗΝ ΑΝΑΓΩΓΗ</v>
      </c>
      <c r="Q2" s="78"/>
      <c r="R2" s="78"/>
      <c r="S2" s="174"/>
    </row>
    <row r="3" spans="1:20" ht="63.6" customHeight="1" x14ac:dyDescent="0.25">
      <c r="A3" s="249" t="s">
        <v>294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  <c r="S3" s="174"/>
    </row>
    <row r="4" spans="1:20" ht="30" customHeight="1" x14ac:dyDescent="0.25">
      <c r="A4" s="79">
        <v>1</v>
      </c>
      <c r="B4" s="175" t="s">
        <v>445</v>
      </c>
      <c r="C4" s="176" t="s">
        <v>444</v>
      </c>
      <c r="D4" s="82" t="s">
        <v>815</v>
      </c>
      <c r="E4" s="40">
        <v>70</v>
      </c>
      <c r="F4" s="40">
        <f>E4/4</f>
        <v>17.5</v>
      </c>
      <c r="G4" s="40">
        <f>F4/$F$6*$G$6</f>
        <v>98.275958892570344</v>
      </c>
      <c r="H4" s="40">
        <v>39.450000000000003</v>
      </c>
      <c r="I4" s="40">
        <f>H4/$H$5*$I$5</f>
        <v>107.31773667029381</v>
      </c>
      <c r="J4" s="40">
        <f>G4+I4</f>
        <v>205.59369556286416</v>
      </c>
      <c r="K4" s="40">
        <v>17.5</v>
      </c>
      <c r="L4" s="40">
        <f>K4/$K$5*$L$5</f>
        <v>39.772727272727273</v>
      </c>
      <c r="M4" s="40">
        <v>30</v>
      </c>
      <c r="N4" s="40">
        <v>200</v>
      </c>
      <c r="O4" s="40">
        <f>F4+H4+K4+M4</f>
        <v>104.45</v>
      </c>
      <c r="P4" s="40">
        <f>J4+L4+N4</f>
        <v>445.36642283559144</v>
      </c>
      <c r="Q4" s="60"/>
      <c r="R4" s="137"/>
      <c r="S4" s="174"/>
    </row>
    <row r="5" spans="1:20" ht="30" customHeight="1" x14ac:dyDescent="0.25">
      <c r="A5" s="104">
        <v>2</v>
      </c>
      <c r="B5" s="123" t="s">
        <v>459</v>
      </c>
      <c r="C5" s="176" t="s">
        <v>458</v>
      </c>
      <c r="D5" s="82" t="s">
        <v>815</v>
      </c>
      <c r="E5" s="38">
        <v>87.1</v>
      </c>
      <c r="F5" s="38">
        <f t="shared" ref="F5" si="0">E5/4</f>
        <v>21.774999999999999</v>
      </c>
      <c r="G5" s="40">
        <f>F5/$F$6*$G$6</f>
        <v>122.28337170775536</v>
      </c>
      <c r="H5" s="38">
        <v>137.85</v>
      </c>
      <c r="I5" s="38">
        <v>375</v>
      </c>
      <c r="J5" s="40">
        <f t="shared" ref="J5:J7" si="1">G5+I5</f>
        <v>497.28337170775535</v>
      </c>
      <c r="K5" s="38">
        <v>132</v>
      </c>
      <c r="L5" s="38">
        <v>300</v>
      </c>
      <c r="M5" s="38">
        <v>0</v>
      </c>
      <c r="N5" s="38">
        <v>0</v>
      </c>
      <c r="O5" s="40">
        <f t="shared" ref="O5:O7" si="2">F5+H5+K5+M5</f>
        <v>291.625</v>
      </c>
      <c r="P5" s="40">
        <f t="shared" ref="P5:P7" si="3">J5+L5+N5</f>
        <v>797.28337170775535</v>
      </c>
      <c r="Q5" s="62"/>
      <c r="R5" s="137"/>
      <c r="S5" s="174"/>
    </row>
    <row r="6" spans="1:20" ht="30" customHeight="1" x14ac:dyDescent="0.25">
      <c r="A6" s="105">
        <v>3</v>
      </c>
      <c r="B6" s="122" t="s">
        <v>669</v>
      </c>
      <c r="C6" s="177" t="s">
        <v>668</v>
      </c>
      <c r="D6" s="82" t="s">
        <v>815</v>
      </c>
      <c r="E6" s="38">
        <v>89.034999999999997</v>
      </c>
      <c r="F6" s="38">
        <f>E6/4</f>
        <v>22.258749999999999</v>
      </c>
      <c r="G6" s="38">
        <v>125</v>
      </c>
      <c r="H6" s="38">
        <v>0</v>
      </c>
      <c r="I6" s="40">
        <f t="shared" ref="I6:I7" si="4">H6/$H$5*$I$5</f>
        <v>0</v>
      </c>
      <c r="J6" s="40">
        <f t="shared" si="1"/>
        <v>125</v>
      </c>
      <c r="K6" s="38">
        <v>60.55</v>
      </c>
      <c r="L6" s="40">
        <f t="shared" ref="L6:L7" si="5">K6/$K$5*$L$5</f>
        <v>137.61363636363635</v>
      </c>
      <c r="M6" s="38">
        <v>0</v>
      </c>
      <c r="N6" s="38">
        <v>0</v>
      </c>
      <c r="O6" s="40">
        <f t="shared" si="2"/>
        <v>82.808750000000003</v>
      </c>
      <c r="P6" s="40">
        <f t="shared" si="3"/>
        <v>262.61363636363637</v>
      </c>
      <c r="Q6" s="60"/>
      <c r="R6" s="137"/>
      <c r="S6" s="174"/>
    </row>
    <row r="7" spans="1:20" ht="30" customHeight="1" x14ac:dyDescent="0.25">
      <c r="A7" s="41">
        <v>4</v>
      </c>
      <c r="B7" s="123" t="s">
        <v>572</v>
      </c>
      <c r="C7" s="176" t="s">
        <v>571</v>
      </c>
      <c r="D7" s="82" t="s">
        <v>815</v>
      </c>
      <c r="E7" s="135">
        <v>10</v>
      </c>
      <c r="F7" s="135">
        <f t="shared" ref="F7" si="6">E7/4</f>
        <v>2.5</v>
      </c>
      <c r="G7" s="40">
        <f>F7/$F$6*$G$6</f>
        <v>14.039422698938619</v>
      </c>
      <c r="H7" s="135">
        <v>105</v>
      </c>
      <c r="I7" s="40">
        <f t="shared" si="4"/>
        <v>285.63656147986944</v>
      </c>
      <c r="J7" s="40">
        <f t="shared" si="1"/>
        <v>299.67598417880805</v>
      </c>
      <c r="K7" s="135">
        <v>0</v>
      </c>
      <c r="L7" s="40">
        <f t="shared" si="5"/>
        <v>0</v>
      </c>
      <c r="M7" s="135">
        <v>0</v>
      </c>
      <c r="N7" s="135">
        <v>0</v>
      </c>
      <c r="O7" s="40">
        <f t="shared" si="2"/>
        <v>107.5</v>
      </c>
      <c r="P7" s="40">
        <f t="shared" si="3"/>
        <v>299.67598417880805</v>
      </c>
      <c r="Q7" s="62"/>
      <c r="R7" s="137"/>
      <c r="S7" s="174"/>
    </row>
    <row r="8" spans="1:20" ht="66.75" customHeight="1" x14ac:dyDescent="0.25">
      <c r="A8" s="247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50"/>
      <c r="R8" s="50"/>
      <c r="S8" s="174"/>
    </row>
    <row r="9" spans="1:20" ht="35.25" customHeight="1" x14ac:dyDescent="0.25">
      <c r="A9" s="74" t="s">
        <v>263</v>
      </c>
      <c r="B9" s="74" t="s">
        <v>264</v>
      </c>
      <c r="C9" s="75" t="s">
        <v>284</v>
      </c>
      <c r="D9" s="74" t="s">
        <v>266</v>
      </c>
      <c r="E9" s="252" t="s">
        <v>267</v>
      </c>
      <c r="F9" s="252"/>
      <c r="G9" s="252"/>
      <c r="H9" s="252"/>
      <c r="I9" s="252"/>
      <c r="J9" s="83"/>
      <c r="K9" s="252" t="s">
        <v>268</v>
      </c>
      <c r="L9" s="252"/>
      <c r="M9" s="252" t="s">
        <v>269</v>
      </c>
      <c r="N9" s="252"/>
      <c r="O9" s="83"/>
      <c r="P9" s="46"/>
      <c r="Q9" s="50"/>
      <c r="R9" s="50"/>
      <c r="S9" s="174"/>
    </row>
    <row r="10" spans="1:20" ht="64.5" x14ac:dyDescent="0.25">
      <c r="A10" s="249" t="s">
        <v>262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77" t="s">
        <v>279</v>
      </c>
      <c r="Q10" s="50"/>
      <c r="R10" s="50"/>
      <c r="S10" s="174"/>
    </row>
    <row r="11" spans="1:20" ht="29.25" customHeight="1" x14ac:dyDescent="0.25">
      <c r="A11" s="85">
        <v>1</v>
      </c>
      <c r="B11" s="142" t="s">
        <v>594</v>
      </c>
      <c r="C11" s="176" t="s">
        <v>593</v>
      </c>
      <c r="D11" s="82" t="s">
        <v>817</v>
      </c>
      <c r="E11" s="41">
        <v>136.22499999999999</v>
      </c>
      <c r="F11" s="38">
        <f>E11/4</f>
        <v>34.056249999999999</v>
      </c>
      <c r="G11" s="40">
        <f>F11/$F$14*$G$14</f>
        <v>80.482689353657094</v>
      </c>
      <c r="H11" s="41">
        <v>77.55</v>
      </c>
      <c r="I11" s="55">
        <f>H11/$H$13*$I$13</f>
        <v>213.04945054945054</v>
      </c>
      <c r="J11" s="55">
        <f>G11+I11</f>
        <v>293.53213990310763</v>
      </c>
      <c r="K11" s="55">
        <v>102.2</v>
      </c>
      <c r="L11" s="55">
        <f>K11/$K$14*$L$14</f>
        <v>192.83018867924528</v>
      </c>
      <c r="M11" s="41">
        <v>0</v>
      </c>
      <c r="N11" s="56">
        <f>M11/M13*N13</f>
        <v>0</v>
      </c>
      <c r="O11" s="44">
        <f>F11+H11+K11+M11</f>
        <v>213.80624999999998</v>
      </c>
      <c r="P11" s="44">
        <f>J11+L11+N11</f>
        <v>486.36232858235292</v>
      </c>
      <c r="Q11" s="60"/>
      <c r="R11" s="50"/>
      <c r="S11" s="174"/>
    </row>
    <row r="12" spans="1:20" ht="27" customHeight="1" x14ac:dyDescent="0.25">
      <c r="A12" s="88">
        <v>2</v>
      </c>
      <c r="B12" s="142" t="s">
        <v>671</v>
      </c>
      <c r="C12" s="176" t="s">
        <v>670</v>
      </c>
      <c r="D12" s="82" t="s">
        <v>817</v>
      </c>
      <c r="E12" s="41">
        <v>19.074999999999999</v>
      </c>
      <c r="F12" s="38">
        <f>E12/4</f>
        <v>4.7687499999999998</v>
      </c>
      <c r="G12" s="40">
        <f>F12/$F$14*$G$14</f>
        <v>11.269644334160464</v>
      </c>
      <c r="H12" s="41">
        <v>63.75</v>
      </c>
      <c r="I12" s="55">
        <f>H12/$H$13*$I$13</f>
        <v>175.13736263736263</v>
      </c>
      <c r="J12" s="55">
        <f t="shared" ref="J12:J14" si="7">G12+I12</f>
        <v>186.40700697152309</v>
      </c>
      <c r="K12" s="55">
        <v>91.65</v>
      </c>
      <c r="L12" s="55">
        <f t="shared" ref="L12:L13" si="8">K12/$K$14*$L$14</f>
        <v>172.9245283018868</v>
      </c>
      <c r="M12" s="41">
        <v>30</v>
      </c>
      <c r="N12" s="56">
        <f>M12/$M$13*$N$13</f>
        <v>100</v>
      </c>
      <c r="O12" s="44">
        <f t="shared" ref="O12:O14" si="9">F12+H12+K12+M12</f>
        <v>190.16874999999999</v>
      </c>
      <c r="P12" s="44">
        <f t="shared" ref="P12:P14" si="10">J12+L12+N12</f>
        <v>459.33153527340988</v>
      </c>
      <c r="Q12" s="62"/>
      <c r="R12" s="50"/>
      <c r="S12" s="174"/>
    </row>
    <row r="13" spans="1:20" ht="32.25" customHeight="1" x14ac:dyDescent="0.25">
      <c r="A13" s="88">
        <v>3</v>
      </c>
      <c r="B13" s="126" t="s">
        <v>598</v>
      </c>
      <c r="C13" s="176" t="s">
        <v>597</v>
      </c>
      <c r="D13" s="82" t="s">
        <v>817</v>
      </c>
      <c r="E13" s="52">
        <v>55</v>
      </c>
      <c r="F13" s="38">
        <f>E13/4</f>
        <v>13.75</v>
      </c>
      <c r="G13" s="40">
        <f>F13/$F$14*$G$14</f>
        <v>32.494387333097016</v>
      </c>
      <c r="H13" s="52">
        <v>136.5</v>
      </c>
      <c r="I13" s="44">
        <v>375</v>
      </c>
      <c r="J13" s="55">
        <f t="shared" si="7"/>
        <v>407.494387333097</v>
      </c>
      <c r="K13" s="52">
        <v>48</v>
      </c>
      <c r="L13" s="55">
        <f t="shared" si="8"/>
        <v>90.566037735849051</v>
      </c>
      <c r="M13" s="52">
        <v>60</v>
      </c>
      <c r="N13" s="44">
        <v>200</v>
      </c>
      <c r="O13" s="44">
        <f t="shared" si="9"/>
        <v>258.25</v>
      </c>
      <c r="P13" s="44">
        <f t="shared" si="10"/>
        <v>698.06042506894607</v>
      </c>
      <c r="Q13" s="62"/>
      <c r="R13" s="50"/>
      <c r="S13" s="174"/>
    </row>
    <row r="14" spans="1:20" ht="33" customHeight="1" x14ac:dyDescent="0.25">
      <c r="A14" s="88">
        <v>4</v>
      </c>
      <c r="B14" s="142" t="s">
        <v>673</v>
      </c>
      <c r="C14" s="176" t="s">
        <v>672</v>
      </c>
      <c r="D14" s="82" t="s">
        <v>817</v>
      </c>
      <c r="E14" s="41">
        <v>211.57499999999999</v>
      </c>
      <c r="F14" s="38">
        <f>E14/4</f>
        <v>52.893749999999997</v>
      </c>
      <c r="G14" s="40">
        <v>125</v>
      </c>
      <c r="H14" s="41">
        <v>60</v>
      </c>
      <c r="I14" s="55">
        <f>H14/$H$13*$I$13</f>
        <v>164.83516483516485</v>
      </c>
      <c r="J14" s="55">
        <f t="shared" si="7"/>
        <v>289.83516483516485</v>
      </c>
      <c r="K14" s="55">
        <v>159</v>
      </c>
      <c r="L14" s="55">
        <v>300</v>
      </c>
      <c r="M14" s="41">
        <v>30</v>
      </c>
      <c r="N14" s="56">
        <f>M14/$M$13*$N$13</f>
        <v>100</v>
      </c>
      <c r="O14" s="44">
        <f t="shared" si="9"/>
        <v>301.89375000000001</v>
      </c>
      <c r="P14" s="44">
        <f t="shared" si="10"/>
        <v>689.83516483516485</v>
      </c>
      <c r="Q14" s="62"/>
      <c r="R14" s="50"/>
      <c r="S14" s="174"/>
    </row>
    <row r="15" spans="1:20" x14ac:dyDescent="0.25">
      <c r="A15" s="89"/>
      <c r="B15" s="89"/>
      <c r="C15" s="89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  <c r="R15" s="50"/>
      <c r="S15" s="178"/>
      <c r="T15" s="48"/>
    </row>
    <row r="16" spans="1:20" x14ac:dyDescent="0.25">
      <c r="A16" s="89"/>
      <c r="B16" s="89"/>
      <c r="C16" s="89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  <c r="R16" s="50"/>
      <c r="S16" s="178"/>
      <c r="T16" s="48"/>
    </row>
    <row r="17" spans="1:20" ht="19.5" customHeight="1" x14ac:dyDescent="0.25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50"/>
      <c r="Q17" s="50"/>
      <c r="R17" s="50"/>
      <c r="S17" s="178"/>
      <c r="T17" s="48"/>
    </row>
    <row r="18" spans="1:20" ht="46.5" customHeight="1" x14ac:dyDescent="0.25">
      <c r="A18" s="84" t="s">
        <v>285</v>
      </c>
      <c r="B18" s="84" t="s">
        <v>264</v>
      </c>
      <c r="C18" s="92" t="s">
        <v>284</v>
      </c>
      <c r="D18" s="74" t="s">
        <v>266</v>
      </c>
      <c r="E18" s="252" t="s">
        <v>267</v>
      </c>
      <c r="F18" s="252"/>
      <c r="G18" s="252"/>
      <c r="H18" s="252"/>
      <c r="I18" s="252"/>
      <c r="J18" s="84"/>
      <c r="K18" s="252" t="s">
        <v>268</v>
      </c>
      <c r="L18" s="252"/>
      <c r="M18" s="252" t="s">
        <v>269</v>
      </c>
      <c r="N18" s="252"/>
      <c r="O18" s="84"/>
      <c r="P18" s="41"/>
      <c r="Q18" s="50"/>
      <c r="R18" s="50"/>
      <c r="S18" s="178"/>
      <c r="T18" s="48"/>
    </row>
    <row r="19" spans="1:20" ht="81" customHeight="1" x14ac:dyDescent="0.25">
      <c r="A19" s="249" t="s">
        <v>295</v>
      </c>
      <c r="B19" s="249"/>
      <c r="C19" s="249"/>
      <c r="D19" s="249"/>
      <c r="E19" s="79" t="s">
        <v>271</v>
      </c>
      <c r="F19" s="79" t="s">
        <v>272</v>
      </c>
      <c r="G19" s="79" t="s">
        <v>273</v>
      </c>
      <c r="H19" s="79" t="s">
        <v>274</v>
      </c>
      <c r="I19" s="59" t="s">
        <v>275</v>
      </c>
      <c r="J19" s="80" t="s">
        <v>276</v>
      </c>
      <c r="K19" s="79" t="s">
        <v>271</v>
      </c>
      <c r="L19" s="81" t="s">
        <v>277</v>
      </c>
      <c r="M19" s="79" t="s">
        <v>278</v>
      </c>
      <c r="N19" s="79" t="s">
        <v>282</v>
      </c>
      <c r="O19" s="84" t="s">
        <v>270</v>
      </c>
      <c r="P19" s="84" t="s">
        <v>279</v>
      </c>
      <c r="Q19" s="179"/>
      <c r="R19" s="50"/>
      <c r="S19" s="178"/>
      <c r="T19" s="48"/>
    </row>
    <row r="20" spans="1:20" ht="30" customHeight="1" x14ac:dyDescent="0.25">
      <c r="A20" s="82">
        <v>1</v>
      </c>
      <c r="B20" s="142" t="s">
        <v>564</v>
      </c>
      <c r="C20" s="176" t="s">
        <v>563</v>
      </c>
      <c r="D20" s="82" t="s">
        <v>815</v>
      </c>
      <c r="E20" s="38">
        <v>38.125</v>
      </c>
      <c r="F20" s="38">
        <f>E20/4</f>
        <v>9.53125</v>
      </c>
      <c r="G20" s="38">
        <f>F20/$F$27*$G$27</f>
        <v>16.498615198199758</v>
      </c>
      <c r="H20" s="38">
        <v>0</v>
      </c>
      <c r="I20" s="38">
        <f>H20/H34*I34</f>
        <v>0</v>
      </c>
      <c r="J20" s="38">
        <f>G20+I20</f>
        <v>16.498615198199758</v>
      </c>
      <c r="K20" s="38">
        <v>87.5</v>
      </c>
      <c r="L20" s="38">
        <f>K20/$K$27*$L$27</f>
        <v>103.08266247791086</v>
      </c>
      <c r="M20" s="38">
        <v>40</v>
      </c>
      <c r="N20" s="38">
        <f>M20/$M$27*$N$27</f>
        <v>57.142857142857139</v>
      </c>
      <c r="O20" s="38">
        <f>F20+H20+K20+M20</f>
        <v>137.03125</v>
      </c>
      <c r="P20" s="38">
        <f>J20+L20+N20</f>
        <v>176.72413481896774</v>
      </c>
      <c r="Q20" s="62"/>
      <c r="R20" s="50"/>
      <c r="S20" s="174"/>
      <c r="T20" s="48"/>
    </row>
    <row r="21" spans="1:20" ht="30" customHeight="1" x14ac:dyDescent="0.25">
      <c r="A21" s="82">
        <v>2</v>
      </c>
      <c r="B21" s="162" t="s">
        <v>675</v>
      </c>
      <c r="C21" s="176" t="s">
        <v>674</v>
      </c>
      <c r="D21" s="82" t="s">
        <v>815</v>
      </c>
      <c r="E21" s="38">
        <v>94.57</v>
      </c>
      <c r="F21" s="38">
        <f t="shared" ref="F21:F34" si="11">E21/4</f>
        <v>23.642499999999998</v>
      </c>
      <c r="G21" s="38">
        <f t="shared" ref="G21:G26" si="12">F21/$F$27*$G$27</f>
        <v>40.925220702786909</v>
      </c>
      <c r="H21" s="45">
        <v>60</v>
      </c>
      <c r="I21" s="45">
        <f>H21/$H$34*$I$34</f>
        <v>214.28571428571428</v>
      </c>
      <c r="J21" s="38">
        <f t="shared" ref="J21:J34" si="13">G21+I21</f>
        <v>255.21093498850118</v>
      </c>
      <c r="K21" s="38">
        <v>45.7</v>
      </c>
      <c r="L21" s="38">
        <f t="shared" ref="L21:L26" si="14">K21/$K$27*$L$27</f>
        <v>53.838602002748871</v>
      </c>
      <c r="M21" s="45">
        <v>40</v>
      </c>
      <c r="N21" s="38">
        <f t="shared" ref="N21:N26" si="15">M21/$M$27*$N$27</f>
        <v>57.142857142857139</v>
      </c>
      <c r="O21" s="38">
        <f t="shared" ref="O21:O34" si="16">F21+H21+K21+M21</f>
        <v>169.3425</v>
      </c>
      <c r="P21" s="38">
        <f t="shared" ref="P21:P34" si="17">J21+L21+N21</f>
        <v>366.19239413410719</v>
      </c>
      <c r="Q21" s="60"/>
      <c r="R21" s="50"/>
      <c r="S21" s="174"/>
      <c r="T21" s="48"/>
    </row>
    <row r="22" spans="1:20" ht="30" customHeight="1" x14ac:dyDescent="0.25">
      <c r="A22" s="82">
        <v>3</v>
      </c>
      <c r="B22" s="142" t="s">
        <v>327</v>
      </c>
      <c r="C22" s="176" t="s">
        <v>326</v>
      </c>
      <c r="D22" s="82" t="s">
        <v>815</v>
      </c>
      <c r="E22" s="38">
        <v>94.825000000000003</v>
      </c>
      <c r="F22" s="38">
        <f t="shared" si="11"/>
        <v>23.706250000000001</v>
      </c>
      <c r="G22" s="38">
        <f t="shared" si="12"/>
        <v>41.035572096243719</v>
      </c>
      <c r="H22" s="45">
        <v>0</v>
      </c>
      <c r="I22" s="45">
        <f t="shared" ref="I22:I33" si="18">H22/$H$34*$I$34</f>
        <v>0</v>
      </c>
      <c r="J22" s="38">
        <f t="shared" si="13"/>
        <v>41.035572096243719</v>
      </c>
      <c r="K22" s="38">
        <v>82.15</v>
      </c>
      <c r="L22" s="38">
        <f t="shared" si="14"/>
        <v>96.779893972118586</v>
      </c>
      <c r="M22" s="38">
        <v>80</v>
      </c>
      <c r="N22" s="38">
        <f t="shared" si="15"/>
        <v>114.28571428571428</v>
      </c>
      <c r="O22" s="38">
        <f t="shared" si="16"/>
        <v>185.85624999999999</v>
      </c>
      <c r="P22" s="38">
        <f t="shared" si="17"/>
        <v>252.10118035407658</v>
      </c>
      <c r="Q22" s="62"/>
      <c r="R22" s="50"/>
      <c r="S22" s="174"/>
      <c r="T22" s="48"/>
    </row>
    <row r="23" spans="1:20" ht="30" customHeight="1" x14ac:dyDescent="0.25">
      <c r="A23" s="82">
        <v>4</v>
      </c>
      <c r="B23" s="142" t="s">
        <v>331</v>
      </c>
      <c r="C23" s="176" t="s">
        <v>330</v>
      </c>
      <c r="D23" s="82" t="s">
        <v>815</v>
      </c>
      <c r="E23" s="38">
        <v>49.765000000000001</v>
      </c>
      <c r="F23" s="38">
        <f t="shared" si="11"/>
        <v>12.44125</v>
      </c>
      <c r="G23" s="38">
        <f t="shared" si="12"/>
        <v>21.53583174658127</v>
      </c>
      <c r="H23" s="38">
        <v>0</v>
      </c>
      <c r="I23" s="45">
        <f t="shared" si="18"/>
        <v>0</v>
      </c>
      <c r="J23" s="38">
        <f t="shared" si="13"/>
        <v>21.53583174658127</v>
      </c>
      <c r="K23" s="38">
        <v>2.5</v>
      </c>
      <c r="L23" s="38">
        <f t="shared" si="14"/>
        <v>2.94521892794031</v>
      </c>
      <c r="M23" s="38">
        <v>50</v>
      </c>
      <c r="N23" s="38">
        <f t="shared" si="15"/>
        <v>71.428571428571431</v>
      </c>
      <c r="O23" s="38">
        <f t="shared" si="16"/>
        <v>64.941249999999997</v>
      </c>
      <c r="P23" s="38">
        <f t="shared" si="17"/>
        <v>95.909622103093014</v>
      </c>
      <c r="Q23" s="62"/>
      <c r="R23" s="50"/>
      <c r="S23" s="174"/>
    </row>
    <row r="24" spans="1:20" ht="30" customHeight="1" x14ac:dyDescent="0.25">
      <c r="A24" s="82">
        <v>5</v>
      </c>
      <c r="B24" s="180" t="s">
        <v>445</v>
      </c>
      <c r="C24" s="176" t="s">
        <v>444</v>
      </c>
      <c r="D24" s="82" t="s">
        <v>815</v>
      </c>
      <c r="E24" s="40">
        <v>70</v>
      </c>
      <c r="F24" s="38">
        <f t="shared" si="11"/>
        <v>17.5</v>
      </c>
      <c r="G24" s="38">
        <f t="shared" si="12"/>
        <v>30.292539380301193</v>
      </c>
      <c r="H24" s="40">
        <v>39.450000000000003</v>
      </c>
      <c r="I24" s="45">
        <f t="shared" si="18"/>
        <v>140.89285714285714</v>
      </c>
      <c r="J24" s="38">
        <f t="shared" si="13"/>
        <v>171.18539652315832</v>
      </c>
      <c r="K24" s="40">
        <v>17.5</v>
      </c>
      <c r="L24" s="38">
        <f t="shared" si="14"/>
        <v>20.61653249558217</v>
      </c>
      <c r="M24" s="40">
        <v>30</v>
      </c>
      <c r="N24" s="38">
        <f t="shared" si="15"/>
        <v>42.857142857142854</v>
      </c>
      <c r="O24" s="38">
        <f t="shared" si="16"/>
        <v>104.45</v>
      </c>
      <c r="P24" s="38">
        <f t="shared" si="17"/>
        <v>234.65907187588334</v>
      </c>
      <c r="Q24" s="60"/>
      <c r="R24" s="50"/>
      <c r="S24" s="174"/>
    </row>
    <row r="25" spans="1:20" ht="30" customHeight="1" x14ac:dyDescent="0.25">
      <c r="A25" s="82">
        <v>6</v>
      </c>
      <c r="B25" s="142" t="s">
        <v>323</v>
      </c>
      <c r="C25" s="176" t="s">
        <v>322</v>
      </c>
      <c r="D25" s="82" t="s">
        <v>815</v>
      </c>
      <c r="E25" s="38">
        <v>227.68</v>
      </c>
      <c r="F25" s="38">
        <f t="shared" si="11"/>
        <v>56.92</v>
      </c>
      <c r="G25" s="38">
        <f t="shared" si="12"/>
        <v>98.528648087242516</v>
      </c>
      <c r="H25" s="38">
        <v>0</v>
      </c>
      <c r="I25" s="45">
        <f t="shared" si="18"/>
        <v>0</v>
      </c>
      <c r="J25" s="38">
        <f t="shared" si="13"/>
        <v>98.528648087242516</v>
      </c>
      <c r="K25" s="45">
        <v>25.95</v>
      </c>
      <c r="L25" s="38">
        <f t="shared" si="14"/>
        <v>30.571372472020418</v>
      </c>
      <c r="M25" s="38">
        <v>120</v>
      </c>
      <c r="N25" s="38">
        <f t="shared" si="15"/>
        <v>171.42857142857142</v>
      </c>
      <c r="O25" s="38">
        <f t="shared" si="16"/>
        <v>202.87</v>
      </c>
      <c r="P25" s="38">
        <f t="shared" si="17"/>
        <v>300.52859198783437</v>
      </c>
      <c r="Q25" s="62"/>
      <c r="R25" s="50"/>
      <c r="S25" s="174"/>
    </row>
    <row r="26" spans="1:20" ht="30" customHeight="1" x14ac:dyDescent="0.25">
      <c r="A26" s="82">
        <v>7</v>
      </c>
      <c r="B26" s="142" t="s">
        <v>447</v>
      </c>
      <c r="C26" s="176" t="s">
        <v>446</v>
      </c>
      <c r="D26" s="82" t="s">
        <v>815</v>
      </c>
      <c r="E26" s="38">
        <v>70.75</v>
      </c>
      <c r="F26" s="38">
        <f t="shared" ref="F26" si="19">E26/4</f>
        <v>17.6875</v>
      </c>
      <c r="G26" s="38">
        <f t="shared" si="12"/>
        <v>30.61710230223299</v>
      </c>
      <c r="H26" s="45">
        <v>0</v>
      </c>
      <c r="I26" s="45">
        <f t="shared" si="18"/>
        <v>0</v>
      </c>
      <c r="J26" s="38">
        <f t="shared" si="13"/>
        <v>30.61710230223299</v>
      </c>
      <c r="K26" s="38">
        <v>3.9</v>
      </c>
      <c r="L26" s="38">
        <f t="shared" si="14"/>
        <v>4.5945415275868839</v>
      </c>
      <c r="M26" s="45">
        <v>0</v>
      </c>
      <c r="N26" s="38">
        <f t="shared" si="15"/>
        <v>0</v>
      </c>
      <c r="O26" s="38">
        <f t="shared" si="16"/>
        <v>21.587499999999999</v>
      </c>
      <c r="P26" s="38">
        <f t="shared" si="17"/>
        <v>35.211643829819877</v>
      </c>
      <c r="Q26" s="62"/>
      <c r="R26" s="50"/>
      <c r="S26" s="174"/>
    </row>
    <row r="27" spans="1:20" ht="30" customHeight="1" x14ac:dyDescent="0.25">
      <c r="A27" s="82">
        <v>8</v>
      </c>
      <c r="B27" s="162" t="s">
        <v>616</v>
      </c>
      <c r="C27" s="176" t="s">
        <v>615</v>
      </c>
      <c r="D27" s="82" t="s">
        <v>815</v>
      </c>
      <c r="E27" s="38">
        <v>288.85000000000002</v>
      </c>
      <c r="F27" s="38">
        <f t="shared" si="11"/>
        <v>72.212500000000006</v>
      </c>
      <c r="G27" s="38">
        <v>125</v>
      </c>
      <c r="H27" s="38">
        <v>0</v>
      </c>
      <c r="I27" s="45">
        <f t="shared" si="18"/>
        <v>0</v>
      </c>
      <c r="J27" s="38">
        <f t="shared" si="13"/>
        <v>125</v>
      </c>
      <c r="K27" s="45">
        <v>254.65</v>
      </c>
      <c r="L27" s="45">
        <v>300</v>
      </c>
      <c r="M27" s="38">
        <v>140</v>
      </c>
      <c r="N27" s="45">
        <v>200</v>
      </c>
      <c r="O27" s="38">
        <f t="shared" si="16"/>
        <v>466.86250000000001</v>
      </c>
      <c r="P27" s="38">
        <f t="shared" si="17"/>
        <v>625</v>
      </c>
      <c r="Q27" s="60"/>
      <c r="R27" s="50"/>
      <c r="S27" s="174"/>
    </row>
    <row r="28" spans="1:20" ht="30" customHeight="1" x14ac:dyDescent="0.25">
      <c r="A28" s="82">
        <v>9</v>
      </c>
      <c r="B28" s="162" t="s">
        <v>677</v>
      </c>
      <c r="C28" s="176" t="s">
        <v>676</v>
      </c>
      <c r="D28" s="82" t="s">
        <v>815</v>
      </c>
      <c r="E28" s="38">
        <v>231.44499999999999</v>
      </c>
      <c r="F28" s="38">
        <f t="shared" si="11"/>
        <v>57.861249999999998</v>
      </c>
      <c r="G28" s="38">
        <f t="shared" ref="G28:G34" si="20">F28/$F$27*$G$27</f>
        <v>100.15795395534013</v>
      </c>
      <c r="H28" s="45">
        <v>0</v>
      </c>
      <c r="I28" s="45">
        <f t="shared" si="18"/>
        <v>0</v>
      </c>
      <c r="J28" s="38">
        <f t="shared" si="13"/>
        <v>100.15795395534013</v>
      </c>
      <c r="K28" s="38">
        <v>1.4</v>
      </c>
      <c r="L28" s="38">
        <f t="shared" ref="L28:L34" si="21">K28/$K$27*$L$27</f>
        <v>1.6493225996465735</v>
      </c>
      <c r="M28" s="38">
        <v>0</v>
      </c>
      <c r="N28" s="38">
        <f t="shared" ref="N28:N34" si="22">M28/$M$27*$N$27</f>
        <v>0</v>
      </c>
      <c r="O28" s="38">
        <f t="shared" si="16"/>
        <v>59.261249999999997</v>
      </c>
      <c r="P28" s="38">
        <f t="shared" si="17"/>
        <v>101.8072765549867</v>
      </c>
      <c r="Q28" s="60"/>
      <c r="R28" s="50"/>
      <c r="S28" s="174"/>
    </row>
    <row r="29" spans="1:20" ht="30" customHeight="1" x14ac:dyDescent="0.25">
      <c r="A29" s="82">
        <v>10</v>
      </c>
      <c r="B29" s="172" t="s">
        <v>669</v>
      </c>
      <c r="C29" s="177" t="s">
        <v>668</v>
      </c>
      <c r="D29" s="82" t="s">
        <v>815</v>
      </c>
      <c r="E29" s="38">
        <v>89.034999999999997</v>
      </c>
      <c r="F29" s="38">
        <f t="shared" si="11"/>
        <v>22.258749999999999</v>
      </c>
      <c r="G29" s="38">
        <f t="shared" si="20"/>
        <v>38.52994633893023</v>
      </c>
      <c r="H29" s="38">
        <v>0</v>
      </c>
      <c r="I29" s="45">
        <f t="shared" si="18"/>
        <v>0</v>
      </c>
      <c r="J29" s="38">
        <f t="shared" si="13"/>
        <v>38.52994633893023</v>
      </c>
      <c r="K29" s="38">
        <v>60.55</v>
      </c>
      <c r="L29" s="38">
        <f t="shared" si="21"/>
        <v>71.333202434714309</v>
      </c>
      <c r="M29" s="38">
        <v>0</v>
      </c>
      <c r="N29" s="38">
        <f t="shared" si="22"/>
        <v>0</v>
      </c>
      <c r="O29" s="38">
        <f t="shared" si="16"/>
        <v>82.808750000000003</v>
      </c>
      <c r="P29" s="38">
        <f t="shared" si="17"/>
        <v>109.86314877364454</v>
      </c>
      <c r="Q29" s="60"/>
      <c r="R29" s="50"/>
      <c r="S29" s="174"/>
    </row>
    <row r="30" spans="1:20" ht="30" customHeight="1" x14ac:dyDescent="0.25">
      <c r="A30" s="82">
        <v>11</v>
      </c>
      <c r="B30" s="142" t="s">
        <v>333</v>
      </c>
      <c r="C30" s="176" t="s">
        <v>332</v>
      </c>
      <c r="D30" s="82" t="s">
        <v>815</v>
      </c>
      <c r="E30" s="38">
        <v>10</v>
      </c>
      <c r="F30" s="38">
        <f t="shared" ref="F30:F31" si="23">E30/4</f>
        <v>2.5</v>
      </c>
      <c r="G30" s="38">
        <f t="shared" si="20"/>
        <v>4.327505625757313</v>
      </c>
      <c r="H30" s="38">
        <v>34.65</v>
      </c>
      <c r="I30" s="45">
        <f t="shared" si="18"/>
        <v>123.74999999999999</v>
      </c>
      <c r="J30" s="38">
        <f t="shared" si="13"/>
        <v>128.07750562575731</v>
      </c>
      <c r="K30" s="38">
        <v>68.150000000000006</v>
      </c>
      <c r="L30" s="38">
        <f t="shared" si="21"/>
        <v>80.286667975652861</v>
      </c>
      <c r="M30" s="38">
        <v>60</v>
      </c>
      <c r="N30" s="38">
        <f t="shared" si="22"/>
        <v>85.714285714285708</v>
      </c>
      <c r="O30" s="38">
        <f t="shared" si="16"/>
        <v>165.3</v>
      </c>
      <c r="P30" s="38">
        <f t="shared" si="17"/>
        <v>294.07845931569591</v>
      </c>
      <c r="Q30" s="62"/>
      <c r="R30" s="50"/>
      <c r="S30" s="174"/>
    </row>
    <row r="31" spans="1:20" ht="30" customHeight="1" x14ac:dyDescent="0.25">
      <c r="A31" s="82">
        <v>12</v>
      </c>
      <c r="B31" s="162" t="s">
        <v>461</v>
      </c>
      <c r="C31" s="176" t="s">
        <v>460</v>
      </c>
      <c r="D31" s="82" t="s">
        <v>815</v>
      </c>
      <c r="E31" s="38">
        <v>18.745000000000001</v>
      </c>
      <c r="F31" s="38">
        <f t="shared" si="23"/>
        <v>4.6862500000000002</v>
      </c>
      <c r="G31" s="38">
        <f t="shared" si="20"/>
        <v>8.1119092954820839</v>
      </c>
      <c r="H31" s="38">
        <v>64.650000000000006</v>
      </c>
      <c r="I31" s="45">
        <f t="shared" si="18"/>
        <v>230.89285714285717</v>
      </c>
      <c r="J31" s="38">
        <f t="shared" si="13"/>
        <v>239.00476643833926</v>
      </c>
      <c r="K31" s="38">
        <v>31.65</v>
      </c>
      <c r="L31" s="38">
        <f t="shared" si="21"/>
        <v>37.286471627724325</v>
      </c>
      <c r="M31" s="38">
        <v>30</v>
      </c>
      <c r="N31" s="38">
        <f t="shared" si="22"/>
        <v>42.857142857142854</v>
      </c>
      <c r="O31" s="38">
        <f t="shared" si="16"/>
        <v>130.98625000000001</v>
      </c>
      <c r="P31" s="38">
        <f t="shared" si="17"/>
        <v>319.14838092320639</v>
      </c>
      <c r="Q31" s="60"/>
      <c r="R31" s="50"/>
      <c r="S31" s="174"/>
    </row>
    <row r="32" spans="1:20" ht="30" customHeight="1" x14ac:dyDescent="0.25">
      <c r="A32" s="82">
        <v>13</v>
      </c>
      <c r="B32" s="142" t="s">
        <v>329</v>
      </c>
      <c r="C32" s="176" t="s">
        <v>328</v>
      </c>
      <c r="D32" s="82" t="s">
        <v>815</v>
      </c>
      <c r="E32" s="38">
        <v>18.75</v>
      </c>
      <c r="F32" s="38">
        <f t="shared" si="11"/>
        <v>4.6875</v>
      </c>
      <c r="G32" s="38">
        <f t="shared" si="20"/>
        <v>8.1140730482949621</v>
      </c>
      <c r="H32" s="45">
        <v>32.25</v>
      </c>
      <c r="I32" s="45">
        <f t="shared" si="18"/>
        <v>115.17857142857143</v>
      </c>
      <c r="J32" s="38">
        <f t="shared" si="13"/>
        <v>123.2926444768664</v>
      </c>
      <c r="K32" s="38">
        <v>83.65</v>
      </c>
      <c r="L32" s="38">
        <f t="shared" si="21"/>
        <v>98.547025328882796</v>
      </c>
      <c r="M32" s="38">
        <v>0</v>
      </c>
      <c r="N32" s="38">
        <f t="shared" si="22"/>
        <v>0</v>
      </c>
      <c r="O32" s="38">
        <f t="shared" si="16"/>
        <v>120.58750000000001</v>
      </c>
      <c r="P32" s="38">
        <f t="shared" si="17"/>
        <v>221.8396698057492</v>
      </c>
      <c r="Q32" s="62"/>
      <c r="R32" s="50"/>
      <c r="S32" s="174"/>
    </row>
    <row r="33" spans="1:19" ht="30" customHeight="1" x14ac:dyDescent="0.25">
      <c r="A33" s="82">
        <v>14</v>
      </c>
      <c r="B33" s="142" t="s">
        <v>570</v>
      </c>
      <c r="C33" s="176" t="s">
        <v>569</v>
      </c>
      <c r="D33" s="82" t="s">
        <v>815</v>
      </c>
      <c r="E33" s="38">
        <v>74.712999999999994</v>
      </c>
      <c r="F33" s="38">
        <f t="shared" si="11"/>
        <v>18.678249999999998</v>
      </c>
      <c r="G33" s="38">
        <f t="shared" si="20"/>
        <v>32.332092781720611</v>
      </c>
      <c r="H33" s="45">
        <v>0</v>
      </c>
      <c r="I33" s="45">
        <f t="shared" si="18"/>
        <v>0</v>
      </c>
      <c r="J33" s="38">
        <f t="shared" si="13"/>
        <v>32.332092781720611</v>
      </c>
      <c r="K33" s="38">
        <v>5.25</v>
      </c>
      <c r="L33" s="38">
        <f t="shared" si="21"/>
        <v>6.1849597486746521</v>
      </c>
      <c r="M33" s="38">
        <v>0</v>
      </c>
      <c r="N33" s="38">
        <f t="shared" si="22"/>
        <v>0</v>
      </c>
      <c r="O33" s="38">
        <f>F33+H33+K33+M33</f>
        <v>23.928249999999998</v>
      </c>
      <c r="P33" s="38">
        <f t="shared" si="17"/>
        <v>38.517052530395262</v>
      </c>
      <c r="Q33" s="62"/>
      <c r="R33" s="50"/>
      <c r="S33" s="174"/>
    </row>
    <row r="34" spans="1:19" ht="30" customHeight="1" x14ac:dyDescent="0.25">
      <c r="A34" s="82">
        <v>16</v>
      </c>
      <c r="B34" s="142" t="s">
        <v>572</v>
      </c>
      <c r="C34" s="176" t="s">
        <v>571</v>
      </c>
      <c r="D34" s="82" t="s">
        <v>815</v>
      </c>
      <c r="E34" s="135">
        <v>10</v>
      </c>
      <c r="F34" s="135">
        <f t="shared" si="11"/>
        <v>2.5</v>
      </c>
      <c r="G34" s="38">
        <f t="shared" si="20"/>
        <v>4.327505625757313</v>
      </c>
      <c r="H34" s="135">
        <v>105</v>
      </c>
      <c r="I34" s="135">
        <v>375</v>
      </c>
      <c r="J34" s="135">
        <f t="shared" si="13"/>
        <v>379.32750562575734</v>
      </c>
      <c r="K34" s="135">
        <v>0</v>
      </c>
      <c r="L34" s="38">
        <f t="shared" si="21"/>
        <v>0</v>
      </c>
      <c r="M34" s="135">
        <v>0</v>
      </c>
      <c r="N34" s="38">
        <f t="shared" si="22"/>
        <v>0</v>
      </c>
      <c r="O34" s="135">
        <f t="shared" si="16"/>
        <v>107.5</v>
      </c>
      <c r="P34" s="135">
        <f t="shared" si="17"/>
        <v>379.32750562575734</v>
      </c>
      <c r="Q34" s="62"/>
      <c r="R34" s="50"/>
      <c r="S34" s="174"/>
    </row>
    <row r="35" spans="1:19" ht="16.5" customHeight="1" x14ac:dyDescent="0.25">
      <c r="A35" s="101"/>
      <c r="B35" s="101"/>
      <c r="C35" s="101"/>
      <c r="D35" s="101"/>
      <c r="E35" s="50"/>
      <c r="F35" s="50"/>
      <c r="G35" s="50"/>
      <c r="H35" s="50"/>
      <c r="I35" s="90"/>
      <c r="J35" s="90"/>
      <c r="K35" s="50"/>
      <c r="L35" s="90"/>
      <c r="M35" s="50"/>
      <c r="N35" s="90"/>
      <c r="O35" s="50"/>
      <c r="P35" s="50"/>
      <c r="Q35" s="50"/>
      <c r="R35" s="50"/>
      <c r="S35" s="174"/>
    </row>
    <row r="36" spans="1:19" ht="30" customHeight="1" x14ac:dyDescent="0.25">
      <c r="A36" s="254"/>
      <c r="B36" s="254"/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5"/>
      <c r="P36" s="50"/>
      <c r="Q36" s="50"/>
      <c r="R36" s="50"/>
      <c r="S36" s="174"/>
    </row>
    <row r="37" spans="1:19" ht="38.25" customHeight="1" x14ac:dyDescent="0.25">
      <c r="A37" s="91" t="s">
        <v>285</v>
      </c>
      <c r="B37" s="84" t="s">
        <v>264</v>
      </c>
      <c r="C37" s="92" t="s">
        <v>284</v>
      </c>
      <c r="D37" s="74" t="s">
        <v>266</v>
      </c>
      <c r="E37" s="252" t="s">
        <v>267</v>
      </c>
      <c r="F37" s="252"/>
      <c r="G37" s="252"/>
      <c r="H37" s="252"/>
      <c r="I37" s="252"/>
      <c r="J37" s="84"/>
      <c r="K37" s="252" t="s">
        <v>268</v>
      </c>
      <c r="L37" s="252"/>
      <c r="M37" s="252" t="s">
        <v>269</v>
      </c>
      <c r="N37" s="252"/>
      <c r="O37" s="84"/>
      <c r="P37" s="41"/>
      <c r="Q37" s="78"/>
      <c r="R37" s="78"/>
      <c r="S37" s="174"/>
    </row>
    <row r="38" spans="1:19" ht="63.6" customHeight="1" x14ac:dyDescent="0.25">
      <c r="A38" s="249" t="s">
        <v>296</v>
      </c>
      <c r="B38" s="249"/>
      <c r="C38" s="249"/>
      <c r="D38" s="249"/>
      <c r="E38" s="79" t="s">
        <v>271</v>
      </c>
      <c r="F38" s="79" t="s">
        <v>272</v>
      </c>
      <c r="G38" s="79" t="s">
        <v>273</v>
      </c>
      <c r="H38" s="79" t="s">
        <v>274</v>
      </c>
      <c r="I38" s="59" t="s">
        <v>275</v>
      </c>
      <c r="J38" s="80" t="s">
        <v>276</v>
      </c>
      <c r="K38" s="79" t="s">
        <v>271</v>
      </c>
      <c r="L38" s="81" t="s">
        <v>277</v>
      </c>
      <c r="M38" s="79" t="s">
        <v>278</v>
      </c>
      <c r="N38" s="79" t="s">
        <v>282</v>
      </c>
      <c r="O38" s="84" t="s">
        <v>270</v>
      </c>
      <c r="P38" s="84" t="s">
        <v>279</v>
      </c>
      <c r="Q38" s="50"/>
      <c r="R38" s="50"/>
      <c r="S38" s="174"/>
    </row>
    <row r="39" spans="1:19" ht="30" customHeight="1" x14ac:dyDescent="0.25">
      <c r="A39" s="82">
        <v>1</v>
      </c>
      <c r="B39" s="108" t="s">
        <v>679</v>
      </c>
      <c r="C39" s="176" t="s">
        <v>678</v>
      </c>
      <c r="D39" s="82" t="s">
        <v>817</v>
      </c>
      <c r="E39" s="52">
        <v>205.125</v>
      </c>
      <c r="F39" s="38">
        <f t="shared" ref="F39:F47" si="24">E39/4</f>
        <v>51.28125</v>
      </c>
      <c r="G39" s="38">
        <f>F39/$F$46*$G$46</f>
        <v>121.18929457639135</v>
      </c>
      <c r="H39" s="51">
        <v>0</v>
      </c>
      <c r="I39" s="57">
        <f>H39/H40*I40</f>
        <v>0</v>
      </c>
      <c r="J39" s="57">
        <f>G39+I39</f>
        <v>121.18929457639135</v>
      </c>
      <c r="K39" s="52">
        <v>110.45</v>
      </c>
      <c r="L39" s="44">
        <f>K39/$K$46*$L$46</f>
        <v>208.39622641509433</v>
      </c>
      <c r="M39" s="51">
        <v>0</v>
      </c>
      <c r="N39" s="44">
        <f>M39/M45*N45</f>
        <v>0</v>
      </c>
      <c r="O39" s="44">
        <f>F39+H39+K39+M39</f>
        <v>161.73124999999999</v>
      </c>
      <c r="P39" s="44">
        <f>J39+L39+N39</f>
        <v>329.58552099148568</v>
      </c>
      <c r="Q39" s="60"/>
      <c r="R39" s="50"/>
      <c r="S39" s="174"/>
    </row>
    <row r="40" spans="1:19" ht="30" customHeight="1" x14ac:dyDescent="0.25">
      <c r="A40" s="82">
        <v>2</v>
      </c>
      <c r="B40" s="128" t="s">
        <v>598</v>
      </c>
      <c r="C40" s="176" t="s">
        <v>597</v>
      </c>
      <c r="D40" s="82" t="s">
        <v>817</v>
      </c>
      <c r="E40" s="52">
        <v>55</v>
      </c>
      <c r="F40" s="38">
        <f t="shared" si="24"/>
        <v>13.75</v>
      </c>
      <c r="G40" s="38">
        <f t="shared" ref="G40:G45" si="25">F40/$F$46*$G$46</f>
        <v>32.494387333097016</v>
      </c>
      <c r="H40" s="52">
        <v>136.5</v>
      </c>
      <c r="I40" s="44">
        <v>375</v>
      </c>
      <c r="J40" s="57">
        <f t="shared" ref="J40:J46" si="26">G40+I40</f>
        <v>407.494387333097</v>
      </c>
      <c r="K40" s="52">
        <v>48</v>
      </c>
      <c r="L40" s="44">
        <f t="shared" ref="L40:L45" si="27">K40/$K$46*$L$46</f>
        <v>90.566037735849051</v>
      </c>
      <c r="M40" s="52">
        <v>60</v>
      </c>
      <c r="N40" s="44">
        <f>M40/$M$45*$N$45</f>
        <v>85.714285714285708</v>
      </c>
      <c r="O40" s="44">
        <f t="shared" ref="O40:O47" si="28">F40+H40+K40+M40</f>
        <v>258.25</v>
      </c>
      <c r="P40" s="44">
        <f t="shared" ref="P40:P47" si="29">J40+L40+N40</f>
        <v>583.77471078323174</v>
      </c>
      <c r="Q40" s="62"/>
      <c r="R40" s="50"/>
      <c r="S40" s="174"/>
    </row>
    <row r="41" spans="1:19" ht="30" customHeight="1" x14ac:dyDescent="0.25">
      <c r="A41" s="82">
        <v>3</v>
      </c>
      <c r="B41" s="123" t="s">
        <v>594</v>
      </c>
      <c r="C41" s="176" t="s">
        <v>593</v>
      </c>
      <c r="D41" s="82" t="s">
        <v>817</v>
      </c>
      <c r="E41" s="41">
        <v>136.22499999999999</v>
      </c>
      <c r="F41" s="38">
        <f t="shared" si="24"/>
        <v>34.056249999999999</v>
      </c>
      <c r="G41" s="38">
        <f t="shared" si="25"/>
        <v>80.482689353657094</v>
      </c>
      <c r="H41" s="41">
        <v>77.55</v>
      </c>
      <c r="I41" s="55">
        <f>H41/$H$40*$I$40</f>
        <v>213.04945054945054</v>
      </c>
      <c r="J41" s="57">
        <f t="shared" si="26"/>
        <v>293.53213990310763</v>
      </c>
      <c r="K41" s="55">
        <v>102.2</v>
      </c>
      <c r="L41" s="44">
        <f t="shared" si="27"/>
        <v>192.83018867924528</v>
      </c>
      <c r="M41" s="41">
        <v>0</v>
      </c>
      <c r="N41" s="44">
        <f t="shared" ref="N41:N44" si="30">M41/$M$45*$N$45</f>
        <v>0</v>
      </c>
      <c r="O41" s="44">
        <f t="shared" si="28"/>
        <v>213.80624999999998</v>
      </c>
      <c r="P41" s="44">
        <f t="shared" si="29"/>
        <v>486.36232858235292</v>
      </c>
      <c r="Q41" s="60"/>
      <c r="R41" s="50"/>
      <c r="S41" s="174"/>
    </row>
    <row r="42" spans="1:19" ht="30" customHeight="1" x14ac:dyDescent="0.25">
      <c r="A42" s="82">
        <v>4</v>
      </c>
      <c r="B42" s="123" t="s">
        <v>671</v>
      </c>
      <c r="C42" s="176" t="s">
        <v>670</v>
      </c>
      <c r="D42" s="82" t="s">
        <v>817</v>
      </c>
      <c r="E42" s="41">
        <v>19.074999999999999</v>
      </c>
      <c r="F42" s="38">
        <f t="shared" si="24"/>
        <v>4.7687499999999998</v>
      </c>
      <c r="G42" s="38">
        <f t="shared" si="25"/>
        <v>11.269644334160464</v>
      </c>
      <c r="H42" s="41">
        <v>63.75</v>
      </c>
      <c r="I42" s="55">
        <f t="shared" ref="I42:I47" si="31">H42/$H$40*$I$40</f>
        <v>175.13736263736263</v>
      </c>
      <c r="J42" s="57">
        <f t="shared" si="26"/>
        <v>186.40700697152309</v>
      </c>
      <c r="K42" s="55">
        <v>91.65</v>
      </c>
      <c r="L42" s="44">
        <f t="shared" si="27"/>
        <v>172.9245283018868</v>
      </c>
      <c r="M42" s="41">
        <v>30</v>
      </c>
      <c r="N42" s="44">
        <f t="shared" si="30"/>
        <v>42.857142857142854</v>
      </c>
      <c r="O42" s="44">
        <f t="shared" si="28"/>
        <v>190.16874999999999</v>
      </c>
      <c r="P42" s="44">
        <f t="shared" si="29"/>
        <v>402.18867813055272</v>
      </c>
      <c r="Q42" s="62"/>
      <c r="R42" s="50"/>
      <c r="S42" s="174"/>
    </row>
    <row r="43" spans="1:19" ht="30" customHeight="1" x14ac:dyDescent="0.25">
      <c r="A43" s="82">
        <v>5</v>
      </c>
      <c r="B43" s="123" t="s">
        <v>596</v>
      </c>
      <c r="C43" s="176" t="s">
        <v>595</v>
      </c>
      <c r="D43" s="82" t="s">
        <v>817</v>
      </c>
      <c r="E43" s="41">
        <v>20.350000000000001</v>
      </c>
      <c r="F43" s="38">
        <f t="shared" si="24"/>
        <v>5.0875000000000004</v>
      </c>
      <c r="G43" s="38">
        <f t="shared" si="25"/>
        <v>12.022923313245895</v>
      </c>
      <c r="H43" s="41">
        <v>60</v>
      </c>
      <c r="I43" s="55">
        <f t="shared" si="31"/>
        <v>164.83516483516485</v>
      </c>
      <c r="J43" s="57">
        <f t="shared" si="26"/>
        <v>176.85808814841073</v>
      </c>
      <c r="K43" s="55">
        <v>61.75</v>
      </c>
      <c r="L43" s="44">
        <f t="shared" si="27"/>
        <v>116.50943396226415</v>
      </c>
      <c r="M43" s="41">
        <v>110</v>
      </c>
      <c r="N43" s="44">
        <f t="shared" si="30"/>
        <v>157.14285714285714</v>
      </c>
      <c r="O43" s="44">
        <f t="shared" si="28"/>
        <v>236.83750000000001</v>
      </c>
      <c r="P43" s="44">
        <f t="shared" si="29"/>
        <v>450.51037925353205</v>
      </c>
      <c r="Q43" s="60"/>
      <c r="R43" s="50"/>
      <c r="S43" s="174"/>
    </row>
    <row r="44" spans="1:19" ht="30" customHeight="1" x14ac:dyDescent="0.25">
      <c r="A44" s="82">
        <v>6</v>
      </c>
      <c r="B44" s="128" t="s">
        <v>529</v>
      </c>
      <c r="C44" s="176" t="s">
        <v>528</v>
      </c>
      <c r="D44" s="82" t="s">
        <v>817</v>
      </c>
      <c r="E44" s="52">
        <v>63.76</v>
      </c>
      <c r="F44" s="38">
        <f t="shared" si="24"/>
        <v>15.94</v>
      </c>
      <c r="G44" s="38">
        <f t="shared" si="25"/>
        <v>37.66985702469573</v>
      </c>
      <c r="H44" s="52">
        <v>0</v>
      </c>
      <c r="I44" s="55">
        <f t="shared" si="31"/>
        <v>0</v>
      </c>
      <c r="J44" s="57">
        <f t="shared" si="26"/>
        <v>37.66985702469573</v>
      </c>
      <c r="K44" s="52">
        <v>115.85</v>
      </c>
      <c r="L44" s="44">
        <f t="shared" si="27"/>
        <v>218.58490566037736</v>
      </c>
      <c r="M44" s="52">
        <v>0</v>
      </c>
      <c r="N44" s="44">
        <f t="shared" si="30"/>
        <v>0</v>
      </c>
      <c r="O44" s="44">
        <f t="shared" si="28"/>
        <v>131.79</v>
      </c>
      <c r="P44" s="44">
        <f t="shared" si="29"/>
        <v>256.2547626850731</v>
      </c>
      <c r="Q44" s="62"/>
      <c r="R44" s="50"/>
      <c r="S44" s="174"/>
    </row>
    <row r="45" spans="1:19" ht="30" customHeight="1" x14ac:dyDescent="0.25">
      <c r="A45" s="82">
        <v>7</v>
      </c>
      <c r="B45" s="128" t="s">
        <v>367</v>
      </c>
      <c r="C45" s="176" t="s">
        <v>362</v>
      </c>
      <c r="D45" s="82" t="s">
        <v>817</v>
      </c>
      <c r="E45" s="52">
        <v>16.27</v>
      </c>
      <c r="F45" s="38">
        <f t="shared" si="24"/>
        <v>4.0674999999999999</v>
      </c>
      <c r="G45" s="38">
        <f t="shared" si="25"/>
        <v>9.6124305801725161</v>
      </c>
      <c r="H45" s="52">
        <v>27.6</v>
      </c>
      <c r="I45" s="55">
        <f t="shared" si="31"/>
        <v>75.824175824175825</v>
      </c>
      <c r="J45" s="57">
        <f t="shared" si="26"/>
        <v>85.436606404348339</v>
      </c>
      <c r="K45" s="52">
        <v>80.400000000000006</v>
      </c>
      <c r="L45" s="44">
        <f t="shared" si="27"/>
        <v>151.69811320754718</v>
      </c>
      <c r="M45" s="52">
        <v>140</v>
      </c>
      <c r="N45" s="44">
        <v>200</v>
      </c>
      <c r="O45" s="44">
        <f t="shared" si="28"/>
        <v>252.0675</v>
      </c>
      <c r="P45" s="44">
        <f t="shared" si="29"/>
        <v>437.13471961189555</v>
      </c>
      <c r="Q45" s="62"/>
      <c r="R45" s="50"/>
      <c r="S45" s="174"/>
    </row>
    <row r="46" spans="1:19" ht="30" customHeight="1" x14ac:dyDescent="0.25">
      <c r="A46" s="82">
        <v>8</v>
      </c>
      <c r="B46" s="123" t="s">
        <v>673</v>
      </c>
      <c r="C46" s="176" t="s">
        <v>672</v>
      </c>
      <c r="D46" s="82" t="s">
        <v>817</v>
      </c>
      <c r="E46" s="41">
        <v>211.57499999999999</v>
      </c>
      <c r="F46" s="38">
        <f t="shared" si="24"/>
        <v>52.893749999999997</v>
      </c>
      <c r="G46" s="40">
        <v>125</v>
      </c>
      <c r="H46" s="41">
        <v>60</v>
      </c>
      <c r="I46" s="55">
        <f t="shared" si="31"/>
        <v>164.83516483516485</v>
      </c>
      <c r="J46" s="57">
        <f t="shared" si="26"/>
        <v>289.83516483516485</v>
      </c>
      <c r="K46" s="55">
        <v>159</v>
      </c>
      <c r="L46" s="55">
        <v>300</v>
      </c>
      <c r="M46" s="41">
        <v>30</v>
      </c>
      <c r="N46" s="44">
        <f t="shared" ref="N46:N47" si="32">M46/$M$45*$N$45</f>
        <v>42.857142857142854</v>
      </c>
      <c r="O46" s="44">
        <f t="shared" si="28"/>
        <v>301.89375000000001</v>
      </c>
      <c r="P46" s="44">
        <f t="shared" si="29"/>
        <v>632.69230769230774</v>
      </c>
      <c r="Q46" s="62"/>
      <c r="R46" s="50"/>
      <c r="S46" s="174"/>
    </row>
    <row r="47" spans="1:19" ht="30" customHeight="1" x14ac:dyDescent="0.25">
      <c r="A47" s="82">
        <v>9</v>
      </c>
      <c r="B47" s="108" t="s">
        <v>681</v>
      </c>
      <c r="C47" s="176" t="s">
        <v>680</v>
      </c>
      <c r="D47" s="82" t="s">
        <v>817</v>
      </c>
      <c r="E47" s="52">
        <v>10</v>
      </c>
      <c r="F47" s="52">
        <f t="shared" si="24"/>
        <v>2.5</v>
      </c>
      <c r="G47" s="38">
        <f>F47/$F$46*$G$46</f>
        <v>5.9080704241994564</v>
      </c>
      <c r="H47" s="52">
        <v>0</v>
      </c>
      <c r="I47" s="55">
        <f t="shared" si="31"/>
        <v>0</v>
      </c>
      <c r="J47" s="57">
        <f>G47+I47</f>
        <v>5.9080704241994564</v>
      </c>
      <c r="K47" s="52">
        <v>38.200000000000003</v>
      </c>
      <c r="L47" s="44">
        <f>K47/$K$46*$L$46</f>
        <v>72.075471698113219</v>
      </c>
      <c r="M47" s="52">
        <v>0</v>
      </c>
      <c r="N47" s="44">
        <f t="shared" si="32"/>
        <v>0</v>
      </c>
      <c r="O47" s="44">
        <f t="shared" si="28"/>
        <v>40.700000000000003</v>
      </c>
      <c r="P47" s="44">
        <f t="shared" si="29"/>
        <v>77.98354212231267</v>
      </c>
      <c r="Q47" s="60"/>
      <c r="R47" s="50"/>
      <c r="S47" s="174"/>
    </row>
    <row r="48" spans="1:19" ht="30" customHeight="1" x14ac:dyDescent="0.25">
      <c r="A48" s="273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4"/>
      <c r="P48" s="50"/>
      <c r="Q48" s="50"/>
      <c r="R48" s="50"/>
      <c r="S48" s="174"/>
    </row>
    <row r="49" spans="1:19" x14ac:dyDescent="0.25">
      <c r="A49" s="50"/>
      <c r="B49" s="50"/>
      <c r="C49" s="50"/>
      <c r="D49" s="50"/>
      <c r="E49" s="50"/>
      <c r="F49" s="50"/>
      <c r="G49" s="50"/>
      <c r="H49" s="50"/>
      <c r="I49" s="90"/>
      <c r="J49" s="90"/>
      <c r="K49" s="50"/>
      <c r="L49" s="90"/>
      <c r="M49" s="50"/>
      <c r="N49" s="90"/>
      <c r="O49" s="50"/>
      <c r="P49" s="50"/>
      <c r="Q49" s="50"/>
      <c r="R49" s="50"/>
      <c r="S49" s="174"/>
    </row>
    <row r="50" spans="1:19" x14ac:dyDescent="0.25">
      <c r="A50" s="50"/>
      <c r="B50" s="50"/>
      <c r="C50" s="50"/>
      <c r="D50" s="50"/>
      <c r="E50" s="50"/>
      <c r="F50" s="50"/>
      <c r="G50" s="50"/>
      <c r="H50" s="50"/>
      <c r="I50" s="90"/>
      <c r="J50" s="90"/>
      <c r="K50" s="50"/>
      <c r="L50" s="90"/>
      <c r="M50" s="50"/>
      <c r="N50" s="90"/>
      <c r="O50" s="50"/>
      <c r="P50" s="50"/>
      <c r="Q50" s="50"/>
      <c r="R50" s="50"/>
      <c r="S50" s="174"/>
    </row>
    <row r="51" spans="1:19" x14ac:dyDescent="0.25">
      <c r="A51" s="50"/>
      <c r="B51" s="50"/>
      <c r="C51" s="50"/>
      <c r="D51" s="50"/>
      <c r="E51" s="50"/>
      <c r="F51" s="50"/>
      <c r="G51" s="50"/>
      <c r="H51" s="50"/>
      <c r="I51" s="90"/>
      <c r="J51" s="90"/>
      <c r="K51" s="50"/>
      <c r="L51" s="90"/>
      <c r="M51" s="50"/>
      <c r="N51" s="90"/>
      <c r="O51" s="50"/>
      <c r="P51" s="50"/>
      <c r="Q51" s="50"/>
      <c r="R51" s="50"/>
      <c r="S51" s="174"/>
    </row>
    <row r="52" spans="1:19" ht="34.5" customHeight="1" x14ac:dyDescent="0.25">
      <c r="A52" s="84" t="s">
        <v>285</v>
      </c>
      <c r="B52" s="84" t="s">
        <v>264</v>
      </c>
      <c r="C52" s="92" t="s">
        <v>284</v>
      </c>
      <c r="D52" s="74" t="s">
        <v>266</v>
      </c>
      <c r="E52" s="252" t="s">
        <v>267</v>
      </c>
      <c r="F52" s="252"/>
      <c r="G52" s="252"/>
      <c r="H52" s="252"/>
      <c r="I52" s="252"/>
      <c r="J52" s="84"/>
      <c r="K52" s="252" t="s">
        <v>268</v>
      </c>
      <c r="L52" s="252"/>
      <c r="M52" s="252" t="s">
        <v>269</v>
      </c>
      <c r="N52" s="252"/>
      <c r="O52" s="84"/>
      <c r="P52" s="41"/>
      <c r="Q52" s="78"/>
      <c r="R52" s="78"/>
      <c r="S52" s="174"/>
    </row>
    <row r="53" spans="1:19" ht="90.75" customHeight="1" x14ac:dyDescent="0.25">
      <c r="A53" s="249" t="s">
        <v>297</v>
      </c>
      <c r="B53" s="249"/>
      <c r="C53" s="249"/>
      <c r="D53" s="249"/>
      <c r="E53" s="79" t="s">
        <v>271</v>
      </c>
      <c r="F53" s="79" t="s">
        <v>272</v>
      </c>
      <c r="G53" s="79" t="s">
        <v>273</v>
      </c>
      <c r="H53" s="79" t="s">
        <v>274</v>
      </c>
      <c r="I53" s="59" t="s">
        <v>275</v>
      </c>
      <c r="J53" s="80" t="s">
        <v>276</v>
      </c>
      <c r="K53" s="79" t="s">
        <v>271</v>
      </c>
      <c r="L53" s="81" t="s">
        <v>277</v>
      </c>
      <c r="M53" s="79" t="s">
        <v>278</v>
      </c>
      <c r="N53" s="79" t="s">
        <v>282</v>
      </c>
      <c r="O53" s="84" t="s">
        <v>270</v>
      </c>
      <c r="P53" s="84" t="s">
        <v>279</v>
      </c>
      <c r="Q53" s="50"/>
      <c r="R53" s="50"/>
      <c r="S53" s="174"/>
    </row>
    <row r="54" spans="1:19" ht="30" customHeight="1" x14ac:dyDescent="0.25">
      <c r="A54" s="82">
        <v>1</v>
      </c>
      <c r="B54" s="128" t="s">
        <v>407</v>
      </c>
      <c r="C54" s="176" t="s">
        <v>400</v>
      </c>
      <c r="D54" s="82" t="s">
        <v>818</v>
      </c>
      <c r="E54" s="38">
        <v>43</v>
      </c>
      <c r="F54" s="38">
        <f t="shared" ref="F54:F55" si="33">E54/4</f>
        <v>10.75</v>
      </c>
      <c r="G54" s="38">
        <f>F54/$F$59*$G$59</f>
        <v>26.293261587379234</v>
      </c>
      <c r="H54" s="45">
        <v>27.45</v>
      </c>
      <c r="I54" s="38">
        <f>H54/$H$59*$I$59</f>
        <v>177.78497409326425</v>
      </c>
      <c r="J54" s="38">
        <f>G54+I54</f>
        <v>204.0782356806435</v>
      </c>
      <c r="K54" s="38">
        <v>33</v>
      </c>
      <c r="L54" s="38">
        <f>K54/$K$58*$L$58</f>
        <v>155.29411764705884</v>
      </c>
      <c r="M54" s="38">
        <v>110</v>
      </c>
      <c r="N54" s="38">
        <f>M54/$M$59*$N$59</f>
        <v>110.00000000000001</v>
      </c>
      <c r="O54" s="38">
        <f>F54+H54+K54+M54</f>
        <v>181.2</v>
      </c>
      <c r="P54" s="38">
        <f>J54+L54+N54</f>
        <v>469.37235332770234</v>
      </c>
      <c r="Q54" s="62"/>
      <c r="R54" s="50"/>
      <c r="S54" s="174"/>
    </row>
    <row r="55" spans="1:19" ht="30" customHeight="1" x14ac:dyDescent="0.25">
      <c r="A55" s="82">
        <v>2</v>
      </c>
      <c r="B55" s="123" t="s">
        <v>600</v>
      </c>
      <c r="C55" s="176" t="s">
        <v>599</v>
      </c>
      <c r="D55" s="82" t="s">
        <v>818</v>
      </c>
      <c r="E55" s="40">
        <v>10</v>
      </c>
      <c r="F55" s="38">
        <f t="shared" si="33"/>
        <v>2.5</v>
      </c>
      <c r="G55" s="38">
        <f t="shared" ref="G55:G58" si="34">F55/$F$59*$G$59</f>
        <v>6.114711997064938</v>
      </c>
      <c r="H55" s="40">
        <v>51</v>
      </c>
      <c r="I55" s="38">
        <f t="shared" ref="I55:I58" si="35">H55/$H$59*$I$59</f>
        <v>330.31088082901556</v>
      </c>
      <c r="J55" s="38">
        <f t="shared" ref="J55:J59" si="36">G55+I55</f>
        <v>336.4255928260805</v>
      </c>
      <c r="K55" s="40">
        <v>2.5499999999999998</v>
      </c>
      <c r="L55" s="38">
        <f t="shared" ref="L55:L59" si="37">K55/$K$58*$L$58</f>
        <v>11.999999999999998</v>
      </c>
      <c r="M55" s="40">
        <v>20</v>
      </c>
      <c r="N55" s="38">
        <f t="shared" ref="N55:N58" si="38">M55/$M$59*$N$59</f>
        <v>20</v>
      </c>
      <c r="O55" s="38">
        <f t="shared" ref="O55:O59" si="39">F55+H55+K55+M55</f>
        <v>76.05</v>
      </c>
      <c r="P55" s="38">
        <f t="shared" ref="P55:P59" si="40">J55+L55+N55</f>
        <v>368.4255928260805</v>
      </c>
      <c r="Q55" s="60"/>
      <c r="R55" s="50"/>
      <c r="S55" s="174"/>
    </row>
    <row r="56" spans="1:19" ht="30" customHeight="1" x14ac:dyDescent="0.25">
      <c r="A56" s="82">
        <v>3</v>
      </c>
      <c r="B56" s="128" t="s">
        <v>537</v>
      </c>
      <c r="C56" s="176" t="s">
        <v>536</v>
      </c>
      <c r="D56" s="82" t="s">
        <v>818</v>
      </c>
      <c r="E56" s="38">
        <v>0</v>
      </c>
      <c r="F56" s="38">
        <f t="shared" ref="F56:F59" si="41">E56/4</f>
        <v>0</v>
      </c>
      <c r="G56" s="38">
        <f t="shared" si="34"/>
        <v>0</v>
      </c>
      <c r="H56" s="38">
        <v>0</v>
      </c>
      <c r="I56" s="38">
        <f t="shared" si="35"/>
        <v>0</v>
      </c>
      <c r="J56" s="38">
        <f t="shared" si="36"/>
        <v>0</v>
      </c>
      <c r="K56" s="38">
        <v>0</v>
      </c>
      <c r="L56" s="38">
        <f t="shared" si="37"/>
        <v>0</v>
      </c>
      <c r="M56" s="38">
        <v>0</v>
      </c>
      <c r="N56" s="38">
        <f t="shared" si="38"/>
        <v>0</v>
      </c>
      <c r="O56" s="38">
        <f t="shared" si="39"/>
        <v>0</v>
      </c>
      <c r="P56" s="38">
        <f t="shared" si="40"/>
        <v>0</v>
      </c>
      <c r="Q56" s="62"/>
      <c r="R56" s="50"/>
      <c r="S56" s="174"/>
    </row>
    <row r="57" spans="1:19" ht="30" customHeight="1" x14ac:dyDescent="0.25">
      <c r="A57" s="82">
        <v>4</v>
      </c>
      <c r="B57" s="128" t="s">
        <v>408</v>
      </c>
      <c r="C57" s="176" t="s">
        <v>401</v>
      </c>
      <c r="D57" s="82" t="s">
        <v>818</v>
      </c>
      <c r="E57" s="38">
        <v>26.5</v>
      </c>
      <c r="F57" s="38">
        <f t="shared" si="41"/>
        <v>6.625</v>
      </c>
      <c r="G57" s="38">
        <f t="shared" si="34"/>
        <v>16.203986792222086</v>
      </c>
      <c r="H57" s="38">
        <v>0</v>
      </c>
      <c r="I57" s="38">
        <f t="shared" si="35"/>
        <v>0</v>
      </c>
      <c r="J57" s="38">
        <f t="shared" si="36"/>
        <v>16.203986792222086</v>
      </c>
      <c r="K57" s="38">
        <v>4.05</v>
      </c>
      <c r="L57" s="38">
        <f t="shared" si="37"/>
        <v>19.058823529411764</v>
      </c>
      <c r="M57" s="38">
        <v>0</v>
      </c>
      <c r="N57" s="38">
        <f t="shared" si="38"/>
        <v>0</v>
      </c>
      <c r="O57" s="38">
        <f t="shared" si="39"/>
        <v>10.675000000000001</v>
      </c>
      <c r="P57" s="38">
        <f t="shared" si="40"/>
        <v>35.26281032163385</v>
      </c>
      <c r="Q57" s="62"/>
      <c r="R57" s="50"/>
      <c r="S57" s="174"/>
    </row>
    <row r="58" spans="1:19" ht="30" customHeight="1" x14ac:dyDescent="0.25">
      <c r="A58" s="82">
        <v>5</v>
      </c>
      <c r="B58" s="108" t="s">
        <v>683</v>
      </c>
      <c r="C58" s="176" t="s">
        <v>682</v>
      </c>
      <c r="D58" s="82" t="s">
        <v>818</v>
      </c>
      <c r="E58" s="38">
        <v>24.605</v>
      </c>
      <c r="F58" s="38">
        <f t="shared" si="41"/>
        <v>6.1512500000000001</v>
      </c>
      <c r="G58" s="38">
        <f t="shared" si="34"/>
        <v>15.045248868778279</v>
      </c>
      <c r="H58" s="45">
        <v>0</v>
      </c>
      <c r="I58" s="38">
        <f t="shared" si="35"/>
        <v>0</v>
      </c>
      <c r="J58" s="38">
        <f t="shared" si="36"/>
        <v>15.045248868778279</v>
      </c>
      <c r="K58" s="38">
        <v>63.75</v>
      </c>
      <c r="L58" s="38">
        <v>300</v>
      </c>
      <c r="M58" s="45">
        <v>0</v>
      </c>
      <c r="N58" s="38">
        <f t="shared" si="38"/>
        <v>0</v>
      </c>
      <c r="O58" s="38">
        <f t="shared" si="39"/>
        <v>69.901250000000005</v>
      </c>
      <c r="P58" s="38">
        <f t="shared" si="40"/>
        <v>315.04524886877829</v>
      </c>
      <c r="Q58" s="60"/>
      <c r="R58" s="50"/>
      <c r="S58" s="174"/>
    </row>
    <row r="59" spans="1:19" ht="30" customHeight="1" x14ac:dyDescent="0.25">
      <c r="A59" s="82">
        <v>6</v>
      </c>
      <c r="B59" s="128" t="s">
        <v>539</v>
      </c>
      <c r="C59" s="176" t="s">
        <v>538</v>
      </c>
      <c r="D59" s="82" t="s">
        <v>818</v>
      </c>
      <c r="E59" s="38">
        <v>204.42500000000001</v>
      </c>
      <c r="F59" s="38">
        <f t="shared" si="41"/>
        <v>51.106250000000003</v>
      </c>
      <c r="G59" s="38">
        <v>125</v>
      </c>
      <c r="H59" s="38">
        <v>57.9</v>
      </c>
      <c r="I59" s="38">
        <v>375</v>
      </c>
      <c r="J59" s="38">
        <f t="shared" si="36"/>
        <v>500</v>
      </c>
      <c r="K59" s="38">
        <v>35.15</v>
      </c>
      <c r="L59" s="38">
        <f t="shared" si="37"/>
        <v>165.41176470588235</v>
      </c>
      <c r="M59" s="38">
        <v>200</v>
      </c>
      <c r="N59" s="38">
        <v>200</v>
      </c>
      <c r="O59" s="38">
        <f t="shared" si="39"/>
        <v>344.15625</v>
      </c>
      <c r="P59" s="38">
        <f t="shared" si="40"/>
        <v>865.41176470588232</v>
      </c>
      <c r="Q59" s="62"/>
      <c r="R59" s="50"/>
      <c r="S59" s="174"/>
    </row>
    <row r="60" spans="1:19" ht="30" customHeight="1" x14ac:dyDescent="0.25">
      <c r="A60" s="273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4"/>
      <c r="P60" s="50"/>
      <c r="Q60" s="50"/>
      <c r="R60" s="50"/>
      <c r="S60" s="174"/>
    </row>
    <row r="61" spans="1:19" x14ac:dyDescent="0.25">
      <c r="A61" s="50"/>
      <c r="B61" s="50"/>
      <c r="C61" s="50"/>
      <c r="D61" s="50"/>
      <c r="E61" s="50"/>
      <c r="F61" s="50"/>
      <c r="G61" s="50"/>
      <c r="H61" s="50"/>
      <c r="I61" s="90"/>
      <c r="J61" s="90"/>
      <c r="K61" s="50"/>
      <c r="L61" s="90"/>
      <c r="M61" s="50"/>
      <c r="N61" s="90"/>
      <c r="O61" s="50"/>
      <c r="P61" s="50"/>
      <c r="Q61" s="50"/>
      <c r="R61" s="50"/>
      <c r="S61" s="174"/>
    </row>
    <row r="62" spans="1:19" x14ac:dyDescent="0.25">
      <c r="A62" s="50"/>
      <c r="B62" s="50"/>
      <c r="C62" s="50"/>
      <c r="D62" s="50"/>
      <c r="E62" s="50"/>
      <c r="F62" s="50"/>
      <c r="G62" s="50"/>
      <c r="H62" s="50"/>
      <c r="I62" s="90"/>
      <c r="J62" s="90"/>
      <c r="K62" s="50"/>
      <c r="L62" s="90"/>
      <c r="M62" s="50"/>
      <c r="N62" s="90"/>
      <c r="O62" s="50"/>
      <c r="P62" s="50"/>
      <c r="Q62" s="50"/>
      <c r="R62" s="50"/>
      <c r="S62" s="174"/>
    </row>
    <row r="63" spans="1:19" ht="54" customHeight="1" x14ac:dyDescent="0.25">
      <c r="A63" s="84" t="s">
        <v>285</v>
      </c>
      <c r="B63" s="84" t="s">
        <v>264</v>
      </c>
      <c r="C63" s="92" t="s">
        <v>284</v>
      </c>
      <c r="D63" s="74" t="s">
        <v>266</v>
      </c>
      <c r="E63" s="252" t="s">
        <v>267</v>
      </c>
      <c r="F63" s="252"/>
      <c r="G63" s="252"/>
      <c r="H63" s="252"/>
      <c r="I63" s="252"/>
      <c r="J63" s="84"/>
      <c r="K63" s="252" t="s">
        <v>268</v>
      </c>
      <c r="L63" s="252"/>
      <c r="M63" s="252" t="s">
        <v>269</v>
      </c>
      <c r="N63" s="252"/>
      <c r="O63" s="84"/>
      <c r="P63" s="41"/>
      <c r="Q63" s="78"/>
      <c r="R63" s="78"/>
      <c r="S63" s="174"/>
    </row>
    <row r="64" spans="1:19" ht="63.6" customHeight="1" x14ac:dyDescent="0.25">
      <c r="A64" s="249" t="s">
        <v>298</v>
      </c>
      <c r="B64" s="249"/>
      <c r="C64" s="249"/>
      <c r="D64" s="249"/>
      <c r="E64" s="79" t="s">
        <v>271</v>
      </c>
      <c r="F64" s="79" t="s">
        <v>272</v>
      </c>
      <c r="G64" s="79" t="s">
        <v>273</v>
      </c>
      <c r="H64" s="79" t="s">
        <v>274</v>
      </c>
      <c r="I64" s="59" t="s">
        <v>275</v>
      </c>
      <c r="J64" s="80" t="s">
        <v>276</v>
      </c>
      <c r="K64" s="79" t="s">
        <v>271</v>
      </c>
      <c r="L64" s="81" t="s">
        <v>277</v>
      </c>
      <c r="M64" s="79" t="s">
        <v>278</v>
      </c>
      <c r="N64" s="79" t="s">
        <v>282</v>
      </c>
      <c r="O64" s="84" t="s">
        <v>270</v>
      </c>
      <c r="P64" s="84" t="s">
        <v>279</v>
      </c>
      <c r="Q64" s="50"/>
      <c r="R64" s="50"/>
      <c r="S64" s="174"/>
    </row>
    <row r="65" spans="1:19" ht="30" customHeight="1" x14ac:dyDescent="0.25">
      <c r="A65" s="82">
        <v>1</v>
      </c>
      <c r="B65" s="128" t="s">
        <v>348</v>
      </c>
      <c r="C65" s="176" t="s">
        <v>346</v>
      </c>
      <c r="D65" s="82" t="s">
        <v>816</v>
      </c>
      <c r="E65" s="52">
        <v>10</v>
      </c>
      <c r="F65" s="38">
        <f t="shared" ref="F65:F70" si="42">E65/4</f>
        <v>2.5</v>
      </c>
      <c r="G65" s="38">
        <f>F65/$F$66*$G$66</f>
        <v>3.6539023677287337</v>
      </c>
      <c r="H65" s="52">
        <v>0</v>
      </c>
      <c r="I65" s="44">
        <v>0</v>
      </c>
      <c r="J65" s="44">
        <f>G65+I65</f>
        <v>3.6539023677287337</v>
      </c>
      <c r="K65" s="52">
        <v>9.0500000000000007</v>
      </c>
      <c r="L65" s="181">
        <f>K65/$K$68*$L$68</f>
        <v>13.308823529411764</v>
      </c>
      <c r="M65" s="52">
        <v>0</v>
      </c>
      <c r="N65" s="44">
        <v>0</v>
      </c>
      <c r="O65" s="44">
        <f>F65+H65+K65+M65</f>
        <v>11.55</v>
      </c>
      <c r="P65" s="44">
        <f>J65+L65+N65</f>
        <v>16.962725897140498</v>
      </c>
      <c r="Q65" s="62"/>
      <c r="R65" s="50"/>
      <c r="S65" s="174"/>
    </row>
    <row r="66" spans="1:19" ht="30" customHeight="1" x14ac:dyDescent="0.25">
      <c r="A66" s="82">
        <v>2</v>
      </c>
      <c r="B66" s="99" t="s">
        <v>592</v>
      </c>
      <c r="C66" s="176" t="s">
        <v>591</v>
      </c>
      <c r="D66" s="82" t="s">
        <v>816</v>
      </c>
      <c r="E66" s="41">
        <v>342.1</v>
      </c>
      <c r="F66" s="38">
        <f t="shared" si="42"/>
        <v>85.525000000000006</v>
      </c>
      <c r="G66" s="40">
        <v>125</v>
      </c>
      <c r="H66" s="41">
        <v>0</v>
      </c>
      <c r="I66" s="55">
        <v>0</v>
      </c>
      <c r="J66" s="44">
        <f t="shared" ref="J66:J70" si="43">G66+I66</f>
        <v>125</v>
      </c>
      <c r="K66" s="41">
        <v>4.5999999999999996</v>
      </c>
      <c r="L66" s="181">
        <f t="shared" ref="L66:L70" si="44">K66/$K$68*$L$68</f>
        <v>6.7647058823529411</v>
      </c>
      <c r="M66" s="41">
        <v>0</v>
      </c>
      <c r="N66" s="55">
        <v>0</v>
      </c>
      <c r="O66" s="44">
        <f t="shared" ref="O66:O70" si="45">F66+H66+K66+M66</f>
        <v>90.125</v>
      </c>
      <c r="P66" s="44">
        <f t="shared" ref="P66:P70" si="46">J66+L66+N66</f>
        <v>131.76470588235293</v>
      </c>
      <c r="Q66" s="60"/>
      <c r="R66" s="50"/>
      <c r="S66" s="174"/>
    </row>
    <row r="67" spans="1:19" ht="30" customHeight="1" x14ac:dyDescent="0.25">
      <c r="A67" s="82">
        <v>3</v>
      </c>
      <c r="B67" s="128" t="s">
        <v>503</v>
      </c>
      <c r="C67" s="176" t="s">
        <v>502</v>
      </c>
      <c r="D67" s="82" t="s">
        <v>816</v>
      </c>
      <c r="E67" s="52">
        <v>10</v>
      </c>
      <c r="F67" s="38">
        <f t="shared" si="42"/>
        <v>2.5</v>
      </c>
      <c r="G67" s="38">
        <f t="shared" ref="G67:G70" si="47">F67/$F$66*$G$66</f>
        <v>3.6539023677287337</v>
      </c>
      <c r="H67" s="52">
        <v>0</v>
      </c>
      <c r="I67" s="44">
        <v>0</v>
      </c>
      <c r="J67" s="44">
        <f t="shared" si="43"/>
        <v>3.6539023677287337</v>
      </c>
      <c r="K67" s="52">
        <v>45.7</v>
      </c>
      <c r="L67" s="181">
        <f t="shared" si="44"/>
        <v>67.205882352941174</v>
      </c>
      <c r="M67" s="52">
        <v>0</v>
      </c>
      <c r="N67" s="44">
        <v>0</v>
      </c>
      <c r="O67" s="44">
        <f t="shared" si="45"/>
        <v>48.2</v>
      </c>
      <c r="P67" s="44">
        <f t="shared" si="46"/>
        <v>70.859784720669907</v>
      </c>
      <c r="Q67" s="62"/>
      <c r="R67" s="50"/>
      <c r="S67" s="174"/>
    </row>
    <row r="68" spans="1:19" ht="30" customHeight="1" x14ac:dyDescent="0.25">
      <c r="A68" s="82">
        <v>4</v>
      </c>
      <c r="B68" s="99" t="s">
        <v>590</v>
      </c>
      <c r="C68" s="176" t="s">
        <v>589</v>
      </c>
      <c r="D68" s="82" t="s">
        <v>816</v>
      </c>
      <c r="E68" s="41">
        <v>154.85</v>
      </c>
      <c r="F68" s="38">
        <f t="shared" si="42"/>
        <v>38.712499999999999</v>
      </c>
      <c r="G68" s="38">
        <f t="shared" si="47"/>
        <v>56.580678164279448</v>
      </c>
      <c r="H68" s="41">
        <v>0</v>
      </c>
      <c r="I68" s="55">
        <v>0</v>
      </c>
      <c r="J68" s="44">
        <f t="shared" si="43"/>
        <v>56.580678164279448</v>
      </c>
      <c r="K68" s="41">
        <v>204</v>
      </c>
      <c r="L68" s="67">
        <v>300</v>
      </c>
      <c r="M68" s="41">
        <v>40</v>
      </c>
      <c r="N68" s="55">
        <v>200</v>
      </c>
      <c r="O68" s="44">
        <f t="shared" si="45"/>
        <v>282.71249999999998</v>
      </c>
      <c r="P68" s="44">
        <f t="shared" si="46"/>
        <v>556.58067816427945</v>
      </c>
      <c r="Q68" s="60"/>
      <c r="R68" s="50"/>
      <c r="S68" s="174"/>
    </row>
    <row r="69" spans="1:19" ht="30" customHeight="1" x14ac:dyDescent="0.25">
      <c r="A69" s="82">
        <v>5</v>
      </c>
      <c r="B69" s="128" t="s">
        <v>337</v>
      </c>
      <c r="C69" s="176" t="s">
        <v>336</v>
      </c>
      <c r="D69" s="82" t="s">
        <v>816</v>
      </c>
      <c r="E69" s="52">
        <v>89.59</v>
      </c>
      <c r="F69" s="38">
        <f t="shared" si="42"/>
        <v>22.397500000000001</v>
      </c>
      <c r="G69" s="38">
        <f t="shared" si="47"/>
        <v>32.735311312481734</v>
      </c>
      <c r="H69" s="52">
        <v>0</v>
      </c>
      <c r="I69" s="44">
        <v>0</v>
      </c>
      <c r="J69" s="44">
        <f t="shared" si="43"/>
        <v>32.735311312481734</v>
      </c>
      <c r="K69" s="52">
        <v>3.3</v>
      </c>
      <c r="L69" s="181">
        <f t="shared" si="44"/>
        <v>4.8529411764705879</v>
      </c>
      <c r="M69" s="52">
        <v>0</v>
      </c>
      <c r="N69" s="44">
        <v>0</v>
      </c>
      <c r="O69" s="44">
        <f t="shared" si="45"/>
        <v>25.697500000000002</v>
      </c>
      <c r="P69" s="44">
        <f t="shared" si="46"/>
        <v>37.588252488952321</v>
      </c>
      <c r="Q69" s="62"/>
      <c r="R69" s="50"/>
      <c r="S69" s="174"/>
    </row>
    <row r="70" spans="1:19" ht="30" customHeight="1" x14ac:dyDescent="0.25">
      <c r="A70" s="82">
        <v>6</v>
      </c>
      <c r="B70" s="108" t="s">
        <v>422</v>
      </c>
      <c r="C70" s="176" t="s">
        <v>338</v>
      </c>
      <c r="D70" s="82" t="s">
        <v>816</v>
      </c>
      <c r="E70" s="52">
        <v>227.35</v>
      </c>
      <c r="F70" s="52">
        <f t="shared" si="42"/>
        <v>56.837499999999999</v>
      </c>
      <c r="G70" s="38">
        <f t="shared" si="47"/>
        <v>83.071470330312778</v>
      </c>
      <c r="H70" s="52">
        <v>0</v>
      </c>
      <c r="I70" s="44">
        <v>0</v>
      </c>
      <c r="J70" s="44">
        <f t="shared" si="43"/>
        <v>83.071470330312778</v>
      </c>
      <c r="K70" s="51">
        <v>0.65</v>
      </c>
      <c r="L70" s="181">
        <f t="shared" si="44"/>
        <v>0.95588235294117641</v>
      </c>
      <c r="M70" s="52">
        <v>0</v>
      </c>
      <c r="N70" s="57">
        <v>0</v>
      </c>
      <c r="O70" s="44">
        <f t="shared" si="45"/>
        <v>57.487499999999997</v>
      </c>
      <c r="P70" s="44">
        <f t="shared" si="46"/>
        <v>84.027352683253952</v>
      </c>
      <c r="Q70" s="60"/>
      <c r="R70" s="50"/>
      <c r="S70" s="174"/>
    </row>
    <row r="71" spans="1:19" x14ac:dyDescent="0.25">
      <c r="A71" s="50"/>
      <c r="B71" s="50"/>
      <c r="C71" s="50"/>
      <c r="D71" s="50"/>
      <c r="E71" s="50"/>
      <c r="F71" s="50"/>
      <c r="G71" s="50"/>
      <c r="H71" s="50"/>
      <c r="I71" s="90"/>
      <c r="J71" s="90"/>
      <c r="K71" s="50"/>
      <c r="L71" s="90"/>
      <c r="M71" s="50"/>
      <c r="N71" s="90"/>
      <c r="O71" s="50"/>
      <c r="P71" s="50"/>
      <c r="Q71" s="50"/>
      <c r="R71" s="50"/>
      <c r="S71" s="174"/>
    </row>
    <row r="72" spans="1:19" ht="27.75" customHeight="1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50"/>
      <c r="S72" s="174"/>
    </row>
    <row r="73" spans="1:19" ht="54" customHeight="1" x14ac:dyDescent="0.25">
      <c r="A73" s="84" t="s">
        <v>285</v>
      </c>
      <c r="B73" s="84" t="s">
        <v>264</v>
      </c>
      <c r="C73" s="92" t="s">
        <v>284</v>
      </c>
      <c r="D73" s="74" t="s">
        <v>266</v>
      </c>
      <c r="E73" s="252" t="s">
        <v>267</v>
      </c>
      <c r="F73" s="252"/>
      <c r="G73" s="252"/>
      <c r="H73" s="252"/>
      <c r="I73" s="252"/>
      <c r="J73" s="84"/>
      <c r="K73" s="252" t="s">
        <v>268</v>
      </c>
      <c r="L73" s="252"/>
      <c r="M73" s="252" t="s">
        <v>269</v>
      </c>
      <c r="N73" s="252"/>
      <c r="O73" s="84"/>
      <c r="P73" s="41"/>
      <c r="Q73" s="78"/>
      <c r="R73" s="78"/>
      <c r="S73" s="174"/>
    </row>
    <row r="74" spans="1:19" ht="63.6" customHeight="1" x14ac:dyDescent="0.25">
      <c r="A74" s="249" t="s">
        <v>299</v>
      </c>
      <c r="B74" s="249"/>
      <c r="C74" s="249"/>
      <c r="D74" s="249"/>
      <c r="E74" s="79" t="s">
        <v>271</v>
      </c>
      <c r="F74" s="79" t="s">
        <v>272</v>
      </c>
      <c r="G74" s="79" t="s">
        <v>273</v>
      </c>
      <c r="H74" s="79" t="s">
        <v>274</v>
      </c>
      <c r="I74" s="59" t="s">
        <v>275</v>
      </c>
      <c r="J74" s="80" t="s">
        <v>276</v>
      </c>
      <c r="K74" s="79" t="s">
        <v>271</v>
      </c>
      <c r="L74" s="81" t="s">
        <v>277</v>
      </c>
      <c r="M74" s="79" t="s">
        <v>278</v>
      </c>
      <c r="N74" s="79" t="s">
        <v>282</v>
      </c>
      <c r="O74" s="84" t="s">
        <v>270</v>
      </c>
      <c r="P74" s="84" t="s">
        <v>279</v>
      </c>
      <c r="Q74" s="50"/>
      <c r="R74" s="50"/>
      <c r="S74" s="174"/>
    </row>
    <row r="75" spans="1:19" ht="30" customHeight="1" x14ac:dyDescent="0.25">
      <c r="A75" s="82">
        <v>1</v>
      </c>
      <c r="B75" s="108" t="s">
        <v>576</v>
      </c>
      <c r="C75" s="176" t="s">
        <v>575</v>
      </c>
      <c r="D75" s="82" t="s">
        <v>819</v>
      </c>
      <c r="E75" s="38">
        <v>66.584999999999994</v>
      </c>
      <c r="F75" s="38">
        <f t="shared" ref="F75:F79" si="48">E75/4</f>
        <v>16.646249999999998</v>
      </c>
      <c r="G75" s="38">
        <f>F75*$G$78/$F$78</f>
        <v>29.580186583740559</v>
      </c>
      <c r="H75" s="38">
        <v>0</v>
      </c>
      <c r="I75" s="38">
        <f>H75*$I$76/$H$76</f>
        <v>0</v>
      </c>
      <c r="J75" s="38">
        <f>G75+I75</f>
        <v>29.580186583740559</v>
      </c>
      <c r="K75" s="38">
        <v>25</v>
      </c>
      <c r="L75" s="38">
        <f>K75*$L$77/$K$77</f>
        <v>67.476383265856953</v>
      </c>
      <c r="M75" s="38">
        <v>150</v>
      </c>
      <c r="N75" s="38">
        <f>M75*$N$76/$M$76</f>
        <v>187.5</v>
      </c>
      <c r="O75" s="38">
        <f>F75+H75+K75+M75</f>
        <v>191.64625000000001</v>
      </c>
      <c r="P75" s="38">
        <f>J75+L75+N75</f>
        <v>284.55656984959751</v>
      </c>
      <c r="Q75" s="60"/>
      <c r="R75" s="50"/>
      <c r="S75" s="174"/>
    </row>
    <row r="76" spans="1:19" ht="30" customHeight="1" x14ac:dyDescent="0.25">
      <c r="A76" s="82">
        <v>2</v>
      </c>
      <c r="B76" s="108" t="s">
        <v>685</v>
      </c>
      <c r="C76" s="176" t="s">
        <v>684</v>
      </c>
      <c r="D76" s="82" t="s">
        <v>819</v>
      </c>
      <c r="E76" s="38">
        <v>10</v>
      </c>
      <c r="F76" s="38">
        <f t="shared" si="48"/>
        <v>2.5</v>
      </c>
      <c r="G76" s="38">
        <f t="shared" ref="G76:G79" si="49">F76*$G$78/$F$78</f>
        <v>4.4424700133274104</v>
      </c>
      <c r="H76" s="45">
        <v>80.55</v>
      </c>
      <c r="I76" s="45">
        <v>375</v>
      </c>
      <c r="J76" s="38">
        <f t="shared" ref="J76:J79" si="50">G76+I76</f>
        <v>379.44247001332741</v>
      </c>
      <c r="K76" s="38">
        <v>99.25</v>
      </c>
      <c r="L76" s="38">
        <f>K76*$L$77/$K$77</f>
        <v>267.88124156545206</v>
      </c>
      <c r="M76" s="45">
        <v>160</v>
      </c>
      <c r="N76" s="38">
        <v>200</v>
      </c>
      <c r="O76" s="38">
        <f t="shared" ref="O76:O79" si="51">F76+H76+K76+M76</f>
        <v>342.3</v>
      </c>
      <c r="P76" s="38">
        <f t="shared" ref="P76:P79" si="52">J76+L76+N76</f>
        <v>847.32371157877947</v>
      </c>
      <c r="Q76" s="60"/>
      <c r="R76" s="50"/>
      <c r="S76" s="174"/>
    </row>
    <row r="77" spans="1:19" ht="30" customHeight="1" x14ac:dyDescent="0.25">
      <c r="A77" s="82">
        <v>3</v>
      </c>
      <c r="B77" s="123" t="s">
        <v>495</v>
      </c>
      <c r="C77" s="176" t="s">
        <v>494</v>
      </c>
      <c r="D77" s="82" t="s">
        <v>819</v>
      </c>
      <c r="E77" s="38">
        <v>65.400000000000006</v>
      </c>
      <c r="F77" s="38">
        <f t="shared" si="48"/>
        <v>16.350000000000001</v>
      </c>
      <c r="G77" s="38">
        <f t="shared" si="49"/>
        <v>29.053753887161264</v>
      </c>
      <c r="H77" s="38">
        <v>30</v>
      </c>
      <c r="I77" s="38">
        <f>H77*$I$76/$H$76</f>
        <v>139.66480446927375</v>
      </c>
      <c r="J77" s="38">
        <f t="shared" si="50"/>
        <v>168.71855835643501</v>
      </c>
      <c r="K77" s="38">
        <v>111.15</v>
      </c>
      <c r="L77" s="38">
        <v>300</v>
      </c>
      <c r="M77" s="38">
        <v>20</v>
      </c>
      <c r="N77" s="38">
        <f t="shared" ref="N77:N79" si="53">M77*$N$76/$M$76</f>
        <v>25</v>
      </c>
      <c r="O77" s="38">
        <f t="shared" si="51"/>
        <v>177.5</v>
      </c>
      <c r="P77" s="38">
        <f t="shared" si="52"/>
        <v>493.71855835643498</v>
      </c>
      <c r="Q77" s="62"/>
      <c r="R77" s="50"/>
      <c r="S77" s="174"/>
    </row>
    <row r="78" spans="1:19" ht="30" customHeight="1" x14ac:dyDescent="0.25">
      <c r="A78" s="82">
        <v>4</v>
      </c>
      <c r="B78" s="123" t="s">
        <v>420</v>
      </c>
      <c r="C78" s="176" t="s">
        <v>415</v>
      </c>
      <c r="D78" s="82" t="s">
        <v>819</v>
      </c>
      <c r="E78" s="38">
        <v>281.375</v>
      </c>
      <c r="F78" s="38">
        <f t="shared" si="48"/>
        <v>70.34375</v>
      </c>
      <c r="G78" s="38">
        <v>125</v>
      </c>
      <c r="H78" s="38">
        <v>0</v>
      </c>
      <c r="I78" s="38">
        <f t="shared" ref="I78:I79" si="54">H78*$I$76/$H$76</f>
        <v>0</v>
      </c>
      <c r="J78" s="38">
        <f t="shared" si="50"/>
        <v>125</v>
      </c>
      <c r="K78" s="38">
        <v>0</v>
      </c>
      <c r="L78" s="38">
        <f t="shared" ref="L78:L79" si="55">K78*$L$77/$K$77</f>
        <v>0</v>
      </c>
      <c r="M78" s="38">
        <v>160</v>
      </c>
      <c r="N78" s="38">
        <f t="shared" si="53"/>
        <v>200</v>
      </c>
      <c r="O78" s="38">
        <f t="shared" si="51"/>
        <v>230.34375</v>
      </c>
      <c r="P78" s="38">
        <f t="shared" si="52"/>
        <v>325</v>
      </c>
      <c r="Q78" s="62"/>
      <c r="R78" s="50"/>
      <c r="S78" s="174"/>
    </row>
    <row r="79" spans="1:19" ht="30" customHeight="1" x14ac:dyDescent="0.25">
      <c r="A79" s="82">
        <v>5</v>
      </c>
      <c r="B79" s="108" t="s">
        <v>687</v>
      </c>
      <c r="C79" s="176" t="s">
        <v>686</v>
      </c>
      <c r="D79" s="82" t="s">
        <v>819</v>
      </c>
      <c r="E79" s="38">
        <v>59.5</v>
      </c>
      <c r="F79" s="38">
        <f t="shared" si="48"/>
        <v>14.875</v>
      </c>
      <c r="G79" s="38">
        <f t="shared" si="49"/>
        <v>26.432696579298089</v>
      </c>
      <c r="H79" s="45">
        <v>0</v>
      </c>
      <c r="I79" s="38">
        <f t="shared" si="54"/>
        <v>0</v>
      </c>
      <c r="J79" s="38">
        <f t="shared" si="50"/>
        <v>26.432696579298089</v>
      </c>
      <c r="K79" s="38">
        <v>3.75</v>
      </c>
      <c r="L79" s="38">
        <f t="shared" si="55"/>
        <v>10.121457489878543</v>
      </c>
      <c r="M79" s="45">
        <v>0</v>
      </c>
      <c r="N79" s="38">
        <f t="shared" si="53"/>
        <v>0</v>
      </c>
      <c r="O79" s="38">
        <f t="shared" si="51"/>
        <v>18.625</v>
      </c>
      <c r="P79" s="38">
        <f t="shared" si="52"/>
        <v>36.554154069176633</v>
      </c>
      <c r="Q79" s="60"/>
      <c r="R79" s="50"/>
      <c r="S79" s="174"/>
    </row>
    <row r="80" spans="1:19" x14ac:dyDescent="0.25">
      <c r="A80" s="50"/>
      <c r="B80" s="50"/>
      <c r="C80" s="50"/>
      <c r="D80" s="50"/>
      <c r="E80" s="50"/>
      <c r="F80" s="50"/>
      <c r="G80" s="50"/>
      <c r="H80" s="50"/>
      <c r="I80" s="90"/>
      <c r="J80" s="90"/>
      <c r="K80" s="50"/>
      <c r="L80" s="90"/>
      <c r="M80" s="50"/>
      <c r="N80" s="90"/>
      <c r="O80" s="50"/>
      <c r="P80" s="50"/>
      <c r="Q80" s="50"/>
      <c r="R80" s="50"/>
      <c r="S80" s="174"/>
    </row>
    <row r="81" spans="1:19" x14ac:dyDescent="0.25">
      <c r="A81" s="50"/>
      <c r="B81" s="50"/>
      <c r="C81" s="50"/>
      <c r="D81" s="50"/>
      <c r="E81" s="50"/>
      <c r="F81" s="50"/>
      <c r="G81" s="50"/>
      <c r="H81" s="50"/>
      <c r="I81" s="90"/>
      <c r="J81" s="90"/>
      <c r="K81" s="50"/>
      <c r="L81" s="90"/>
      <c r="M81" s="50"/>
      <c r="N81" s="90"/>
      <c r="O81" s="50"/>
      <c r="P81" s="50"/>
      <c r="Q81" s="50"/>
      <c r="R81" s="50"/>
      <c r="S81" s="174"/>
    </row>
    <row r="82" spans="1:19" ht="54" customHeight="1" x14ac:dyDescent="0.25">
      <c r="A82" s="84" t="s">
        <v>285</v>
      </c>
      <c r="B82" s="84" t="s">
        <v>264</v>
      </c>
      <c r="C82" s="92" t="s">
        <v>284</v>
      </c>
      <c r="D82" s="74" t="s">
        <v>266</v>
      </c>
      <c r="E82" s="252" t="s">
        <v>267</v>
      </c>
      <c r="F82" s="252"/>
      <c r="G82" s="252"/>
      <c r="H82" s="252"/>
      <c r="I82" s="252"/>
      <c r="J82" s="84"/>
      <c r="K82" s="252" t="s">
        <v>268</v>
      </c>
      <c r="L82" s="252"/>
      <c r="M82" s="252" t="s">
        <v>269</v>
      </c>
      <c r="N82" s="252"/>
      <c r="O82" s="84"/>
      <c r="P82" s="41"/>
      <c r="Q82" s="78"/>
      <c r="R82" s="78"/>
      <c r="S82" s="174"/>
    </row>
    <row r="83" spans="1:19" ht="63.6" customHeight="1" x14ac:dyDescent="0.25">
      <c r="A83" s="249" t="s">
        <v>300</v>
      </c>
      <c r="B83" s="249"/>
      <c r="C83" s="249"/>
      <c r="D83" s="249"/>
      <c r="E83" s="79" t="s">
        <v>271</v>
      </c>
      <c r="F83" s="79" t="s">
        <v>272</v>
      </c>
      <c r="G83" s="79" t="s">
        <v>273</v>
      </c>
      <c r="H83" s="79" t="s">
        <v>274</v>
      </c>
      <c r="I83" s="59" t="s">
        <v>275</v>
      </c>
      <c r="J83" s="80" t="s">
        <v>276</v>
      </c>
      <c r="K83" s="79" t="s">
        <v>271</v>
      </c>
      <c r="L83" s="81" t="s">
        <v>277</v>
      </c>
      <c r="M83" s="79" t="s">
        <v>278</v>
      </c>
      <c r="N83" s="79" t="s">
        <v>282</v>
      </c>
      <c r="O83" s="84" t="s">
        <v>270</v>
      </c>
      <c r="P83" s="84" t="s">
        <v>279</v>
      </c>
      <c r="Q83" s="50"/>
      <c r="R83" s="50"/>
      <c r="S83" s="174"/>
    </row>
    <row r="84" spans="1:19" ht="30" customHeight="1" x14ac:dyDescent="0.25">
      <c r="A84" s="82">
        <v>1</v>
      </c>
      <c r="B84" s="182" t="s">
        <v>320</v>
      </c>
      <c r="C84" s="176" t="s">
        <v>317</v>
      </c>
      <c r="D84" s="82" t="s">
        <v>814</v>
      </c>
      <c r="E84" s="38">
        <v>22.5</v>
      </c>
      <c r="F84" s="38">
        <f t="shared" ref="F84:F86" si="56">E84/4</f>
        <v>5.625</v>
      </c>
      <c r="G84" s="38">
        <f>F84*$G$86/$F$86</f>
        <v>12.683773789122395</v>
      </c>
      <c r="H84" s="38">
        <v>37.5</v>
      </c>
      <c r="I84" s="38">
        <f>H84*$I$86/$H$86</f>
        <v>210.20179372197308</v>
      </c>
      <c r="J84" s="38">
        <f>G84+I84</f>
        <v>222.88556751109547</v>
      </c>
      <c r="K84" s="38">
        <v>25</v>
      </c>
      <c r="L84" s="45">
        <f>K84*$L$85/$K$85</f>
        <v>74.367873078829945</v>
      </c>
      <c r="M84" s="38">
        <v>0</v>
      </c>
      <c r="N84" s="40">
        <v>0</v>
      </c>
      <c r="O84" s="38">
        <f>F84+H84+K84+M84</f>
        <v>68.125</v>
      </c>
      <c r="P84" s="38">
        <f>J84+L84+N84</f>
        <v>297.25344058992539</v>
      </c>
      <c r="Q84" s="62"/>
      <c r="R84" s="50"/>
      <c r="S84" s="174"/>
    </row>
    <row r="85" spans="1:19" ht="30" customHeight="1" x14ac:dyDescent="0.25">
      <c r="A85" s="82">
        <v>2</v>
      </c>
      <c r="B85" s="123" t="s">
        <v>441</v>
      </c>
      <c r="C85" s="176" t="s">
        <v>440</v>
      </c>
      <c r="D85" s="82" t="s">
        <v>814</v>
      </c>
      <c r="E85" s="40">
        <v>140.47499999999999</v>
      </c>
      <c r="F85" s="38">
        <f t="shared" si="56"/>
        <v>35.118749999999999</v>
      </c>
      <c r="G85" s="38">
        <f>F85*$G$86/$F$86</f>
        <v>79.189027690087485</v>
      </c>
      <c r="H85" s="40">
        <v>63.75</v>
      </c>
      <c r="I85" s="38">
        <f>H85*$I$86/$H$86</f>
        <v>357.34304932735421</v>
      </c>
      <c r="J85" s="38">
        <f t="shared" ref="J85:J86" si="57">G85+I85</f>
        <v>436.53207701744168</v>
      </c>
      <c r="K85" s="40">
        <v>100.85</v>
      </c>
      <c r="L85" s="40">
        <v>300</v>
      </c>
      <c r="M85" s="54">
        <v>0</v>
      </c>
      <c r="N85" s="40">
        <v>0</v>
      </c>
      <c r="O85" s="38">
        <f t="shared" ref="O85:O86" si="58">F85+H85+K85+M85</f>
        <v>199.71875</v>
      </c>
      <c r="P85" s="38">
        <f t="shared" ref="P85:P86" si="59">J85+L85+N85</f>
        <v>736.53207701744168</v>
      </c>
      <c r="Q85" s="60"/>
      <c r="R85" s="50"/>
      <c r="S85" s="174"/>
    </row>
    <row r="86" spans="1:19" ht="30" customHeight="1" x14ac:dyDescent="0.25">
      <c r="A86" s="82">
        <v>3</v>
      </c>
      <c r="B86" s="123" t="s">
        <v>439</v>
      </c>
      <c r="C86" s="176" t="s">
        <v>438</v>
      </c>
      <c r="D86" s="82" t="s">
        <v>814</v>
      </c>
      <c r="E86" s="38">
        <v>221.74</v>
      </c>
      <c r="F86" s="38">
        <f t="shared" si="56"/>
        <v>55.435000000000002</v>
      </c>
      <c r="G86" s="38">
        <v>125</v>
      </c>
      <c r="H86" s="38">
        <v>66.900000000000006</v>
      </c>
      <c r="I86" s="38">
        <v>375</v>
      </c>
      <c r="J86" s="38">
        <f t="shared" si="57"/>
        <v>500</v>
      </c>
      <c r="K86" s="38">
        <v>33.85</v>
      </c>
      <c r="L86" s="45">
        <f>K86*$L$85/$K$85</f>
        <v>100.69410014873576</v>
      </c>
      <c r="M86" s="38">
        <v>0</v>
      </c>
      <c r="N86" s="40">
        <v>0</v>
      </c>
      <c r="O86" s="38">
        <f t="shared" si="58"/>
        <v>156.185</v>
      </c>
      <c r="P86" s="38">
        <f t="shared" si="59"/>
        <v>600.69410014873574</v>
      </c>
      <c r="Q86" s="62"/>
      <c r="R86" s="50"/>
      <c r="S86" s="174"/>
    </row>
    <row r="87" spans="1:19" x14ac:dyDescent="0.25">
      <c r="A87" s="50"/>
      <c r="B87" s="50"/>
      <c r="C87" s="50"/>
      <c r="D87" s="50"/>
      <c r="E87" s="50"/>
      <c r="F87" s="50"/>
      <c r="G87" s="50"/>
      <c r="H87" s="50"/>
      <c r="I87" s="90"/>
      <c r="J87" s="90"/>
      <c r="K87" s="50"/>
      <c r="L87" s="90"/>
      <c r="M87" s="50"/>
      <c r="N87" s="90"/>
      <c r="O87" s="50"/>
      <c r="P87" s="50"/>
      <c r="Q87" s="50"/>
      <c r="R87" s="50"/>
      <c r="S87" s="174"/>
    </row>
    <row r="88" spans="1:19" ht="30.75" customHeight="1" x14ac:dyDescent="0.25">
      <c r="A88" s="50"/>
      <c r="B88" s="50"/>
      <c r="C88" s="50"/>
      <c r="D88" s="50"/>
      <c r="E88" s="50"/>
      <c r="F88" s="50"/>
      <c r="G88" s="50"/>
      <c r="H88" s="50"/>
      <c r="I88" s="90"/>
      <c r="J88" s="90"/>
      <c r="K88" s="50"/>
      <c r="L88" s="90"/>
      <c r="M88" s="50"/>
      <c r="N88" s="90"/>
      <c r="O88" s="50"/>
      <c r="P88" s="50"/>
      <c r="Q88" s="50"/>
      <c r="R88" s="50"/>
      <c r="S88" s="174"/>
    </row>
    <row r="89" spans="1:19" ht="54" customHeight="1" x14ac:dyDescent="0.25">
      <c r="A89" s="84" t="s">
        <v>285</v>
      </c>
      <c r="B89" s="84" t="s">
        <v>264</v>
      </c>
      <c r="C89" s="92" t="s">
        <v>284</v>
      </c>
      <c r="D89" s="74" t="s">
        <v>266</v>
      </c>
      <c r="E89" s="252" t="s">
        <v>267</v>
      </c>
      <c r="F89" s="252"/>
      <c r="G89" s="252"/>
      <c r="H89" s="252"/>
      <c r="I89" s="252"/>
      <c r="J89" s="84"/>
      <c r="K89" s="252" t="s">
        <v>268</v>
      </c>
      <c r="L89" s="252"/>
      <c r="M89" s="252" t="s">
        <v>269</v>
      </c>
      <c r="N89" s="252"/>
      <c r="O89" s="84"/>
      <c r="P89" s="41"/>
      <c r="Q89" s="78"/>
      <c r="R89" s="78"/>
      <c r="S89" s="174"/>
    </row>
    <row r="90" spans="1:19" ht="82.5" customHeight="1" x14ac:dyDescent="0.25">
      <c r="A90" s="249" t="s">
        <v>301</v>
      </c>
      <c r="B90" s="249"/>
      <c r="C90" s="249"/>
      <c r="D90" s="249"/>
      <c r="E90" s="79" t="s">
        <v>271</v>
      </c>
      <c r="F90" s="79" t="s">
        <v>272</v>
      </c>
      <c r="G90" s="79" t="s">
        <v>273</v>
      </c>
      <c r="H90" s="79" t="s">
        <v>274</v>
      </c>
      <c r="I90" s="59" t="s">
        <v>275</v>
      </c>
      <c r="J90" s="80" t="s">
        <v>276</v>
      </c>
      <c r="K90" s="79" t="s">
        <v>271</v>
      </c>
      <c r="L90" s="81" t="s">
        <v>277</v>
      </c>
      <c r="M90" s="79" t="s">
        <v>278</v>
      </c>
      <c r="N90" s="79" t="s">
        <v>282</v>
      </c>
      <c r="O90" s="84" t="s">
        <v>270</v>
      </c>
      <c r="P90" s="84" t="s">
        <v>279</v>
      </c>
      <c r="Q90" s="50"/>
      <c r="R90" s="50"/>
      <c r="S90" s="174"/>
    </row>
    <row r="91" spans="1:19" ht="26.25" x14ac:dyDescent="0.25">
      <c r="A91" s="82">
        <v>1</v>
      </c>
      <c r="B91" s="123" t="s">
        <v>471</v>
      </c>
      <c r="C91" s="176" t="s">
        <v>470</v>
      </c>
      <c r="D91" s="82" t="s">
        <v>820</v>
      </c>
      <c r="E91" s="40">
        <v>10</v>
      </c>
      <c r="F91" s="38">
        <f t="shared" ref="F91:F102" si="60">E91/4</f>
        <v>2.5</v>
      </c>
      <c r="G91" s="40">
        <f>F91/$F$100*$G$100</f>
        <v>5.6721497447532609</v>
      </c>
      <c r="H91" s="40">
        <v>0</v>
      </c>
      <c r="I91" s="40">
        <f>H91/H92*I92</f>
        <v>0</v>
      </c>
      <c r="J91" s="40">
        <f>G91+I91</f>
        <v>5.6721497447532609</v>
      </c>
      <c r="K91" s="40">
        <v>30.05</v>
      </c>
      <c r="L91" s="40">
        <f>K91/$K$102*$L$102</f>
        <v>26.585078148038928</v>
      </c>
      <c r="M91" s="40">
        <v>0</v>
      </c>
      <c r="N91" s="54">
        <v>0</v>
      </c>
      <c r="O91" s="38">
        <f>F91+H91+K91+M91</f>
        <v>32.549999999999997</v>
      </c>
      <c r="P91" s="38">
        <f>J91+L91+N91</f>
        <v>32.257227892792187</v>
      </c>
      <c r="Q91" s="60"/>
      <c r="R91" s="137"/>
      <c r="S91" s="174"/>
    </row>
    <row r="92" spans="1:19" ht="26.25" x14ac:dyDescent="0.25">
      <c r="A92" s="82">
        <v>2</v>
      </c>
      <c r="B92" s="108" t="s">
        <v>689</v>
      </c>
      <c r="C92" s="176" t="s">
        <v>688</v>
      </c>
      <c r="D92" s="82" t="s">
        <v>820</v>
      </c>
      <c r="E92" s="38">
        <v>120.1</v>
      </c>
      <c r="F92" s="38">
        <f t="shared" si="60"/>
        <v>30.024999999999999</v>
      </c>
      <c r="G92" s="40">
        <f t="shared" ref="G92:G102" si="61">F92/$F$100*$G$100</f>
        <v>68.122518434486665</v>
      </c>
      <c r="H92" s="45">
        <v>75</v>
      </c>
      <c r="I92" s="45">
        <v>375</v>
      </c>
      <c r="J92" s="40">
        <f t="shared" ref="J92:J102" si="62">G92+I92</f>
        <v>443.12251843448666</v>
      </c>
      <c r="K92" s="38">
        <v>136.05000000000001</v>
      </c>
      <c r="L92" s="40">
        <f t="shared" ref="L92:L101" si="63">K92/$K$102*$L$102</f>
        <v>120.36272485992333</v>
      </c>
      <c r="M92" s="45">
        <v>140</v>
      </c>
      <c r="N92" s="38">
        <f>M92/$M$96*$N$96</f>
        <v>140</v>
      </c>
      <c r="O92" s="38">
        <f t="shared" ref="O92:O102" si="64">F92+H92+K92+M92</f>
        <v>381.07500000000005</v>
      </c>
      <c r="P92" s="38">
        <f t="shared" ref="P92:P102" si="65">J92+L92+N92</f>
        <v>703.48524329441</v>
      </c>
      <c r="Q92" s="60"/>
      <c r="R92" s="137"/>
      <c r="S92" s="174"/>
    </row>
    <row r="93" spans="1:19" ht="26.25" x14ac:dyDescent="0.25">
      <c r="A93" s="82">
        <v>3</v>
      </c>
      <c r="B93" s="123" t="s">
        <v>578</v>
      </c>
      <c r="C93" s="176" t="s">
        <v>577</v>
      </c>
      <c r="D93" s="82" t="s">
        <v>820</v>
      </c>
      <c r="E93" s="40">
        <v>0</v>
      </c>
      <c r="F93" s="38">
        <f t="shared" si="60"/>
        <v>0</v>
      </c>
      <c r="G93" s="40">
        <f t="shared" si="61"/>
        <v>0</v>
      </c>
      <c r="H93" s="40">
        <v>0</v>
      </c>
      <c r="I93" s="40">
        <f>H93/$H$92*$I$92</f>
        <v>0</v>
      </c>
      <c r="J93" s="40">
        <f t="shared" si="62"/>
        <v>0</v>
      </c>
      <c r="K93" s="40">
        <v>35.1</v>
      </c>
      <c r="L93" s="40">
        <f t="shared" si="63"/>
        <v>31.052786788557945</v>
      </c>
      <c r="M93" s="40">
        <v>0</v>
      </c>
      <c r="N93" s="38">
        <f t="shared" ref="N93:N102" si="66">M93/$M$96*$N$96</f>
        <v>0</v>
      </c>
      <c r="O93" s="38">
        <f t="shared" si="64"/>
        <v>35.1</v>
      </c>
      <c r="P93" s="38">
        <f t="shared" si="65"/>
        <v>31.052786788557945</v>
      </c>
      <c r="Q93" s="60"/>
      <c r="R93" s="137"/>
      <c r="S93" s="174"/>
    </row>
    <row r="94" spans="1:19" ht="26.25" x14ac:dyDescent="0.25">
      <c r="A94" s="82">
        <v>4</v>
      </c>
      <c r="B94" s="123" t="s">
        <v>584</v>
      </c>
      <c r="C94" s="176" t="s">
        <v>583</v>
      </c>
      <c r="D94" s="82" t="s">
        <v>820</v>
      </c>
      <c r="E94" s="40">
        <v>10</v>
      </c>
      <c r="F94" s="38">
        <f t="shared" si="60"/>
        <v>2.5</v>
      </c>
      <c r="G94" s="40">
        <f t="shared" si="61"/>
        <v>5.6721497447532609</v>
      </c>
      <c r="H94" s="40">
        <v>67.05</v>
      </c>
      <c r="I94" s="40">
        <f t="shared" ref="I94:I102" si="67">H94/$H$92*$I$92</f>
        <v>335.25</v>
      </c>
      <c r="J94" s="40">
        <f t="shared" si="62"/>
        <v>340.92214974475326</v>
      </c>
      <c r="K94" s="40">
        <v>86.85</v>
      </c>
      <c r="L94" s="40">
        <f t="shared" si="63"/>
        <v>76.835741669124147</v>
      </c>
      <c r="M94" s="40">
        <v>40</v>
      </c>
      <c r="N94" s="38">
        <f t="shared" si="66"/>
        <v>40</v>
      </c>
      <c r="O94" s="38">
        <f t="shared" si="64"/>
        <v>196.39999999999998</v>
      </c>
      <c r="P94" s="38">
        <f t="shared" si="65"/>
        <v>457.75789141387742</v>
      </c>
      <c r="Q94" s="60"/>
      <c r="R94" s="137"/>
      <c r="S94" s="174"/>
    </row>
    <row r="95" spans="1:19" ht="26.25" x14ac:dyDescent="0.25">
      <c r="A95" s="82">
        <v>5</v>
      </c>
      <c r="B95" s="108" t="s">
        <v>693</v>
      </c>
      <c r="C95" s="176" t="s">
        <v>692</v>
      </c>
      <c r="D95" s="82" t="s">
        <v>820</v>
      </c>
      <c r="E95" s="38">
        <v>10</v>
      </c>
      <c r="F95" s="38">
        <f t="shared" si="60"/>
        <v>2.5</v>
      </c>
      <c r="G95" s="40">
        <f t="shared" si="61"/>
        <v>5.6721497447532609</v>
      </c>
      <c r="H95" s="45">
        <v>0</v>
      </c>
      <c r="I95" s="40">
        <f t="shared" si="67"/>
        <v>0</v>
      </c>
      <c r="J95" s="40">
        <f t="shared" si="62"/>
        <v>5.6721497447532609</v>
      </c>
      <c r="K95" s="38">
        <v>91.5</v>
      </c>
      <c r="L95" s="40">
        <f t="shared" si="63"/>
        <v>80.949572397522857</v>
      </c>
      <c r="M95" s="45">
        <v>20</v>
      </c>
      <c r="N95" s="38">
        <f t="shared" si="66"/>
        <v>20</v>
      </c>
      <c r="O95" s="38">
        <f t="shared" si="64"/>
        <v>114</v>
      </c>
      <c r="P95" s="38">
        <f t="shared" si="65"/>
        <v>106.62172214227611</v>
      </c>
      <c r="Q95" s="60"/>
      <c r="R95" s="137"/>
      <c r="S95" s="174"/>
    </row>
    <row r="96" spans="1:19" ht="26.25" x14ac:dyDescent="0.25">
      <c r="A96" s="82">
        <v>6</v>
      </c>
      <c r="B96" s="108" t="s">
        <v>695</v>
      </c>
      <c r="C96" s="176" t="s">
        <v>694</v>
      </c>
      <c r="D96" s="82" t="s">
        <v>820</v>
      </c>
      <c r="E96" s="38">
        <v>86.45</v>
      </c>
      <c r="F96" s="38">
        <f t="shared" si="60"/>
        <v>21.612500000000001</v>
      </c>
      <c r="G96" s="40">
        <f t="shared" si="61"/>
        <v>49.035734543391946</v>
      </c>
      <c r="H96" s="45">
        <v>30</v>
      </c>
      <c r="I96" s="40">
        <f t="shared" si="67"/>
        <v>150</v>
      </c>
      <c r="J96" s="40">
        <f t="shared" si="62"/>
        <v>199.03573454339195</v>
      </c>
      <c r="K96" s="38">
        <v>162.94999999999999</v>
      </c>
      <c r="L96" s="40">
        <f t="shared" si="63"/>
        <v>144.1610144500147</v>
      </c>
      <c r="M96" s="45">
        <v>200</v>
      </c>
      <c r="N96" s="38">
        <v>200</v>
      </c>
      <c r="O96" s="38">
        <f t="shared" si="64"/>
        <v>414.5625</v>
      </c>
      <c r="P96" s="38">
        <f t="shared" si="65"/>
        <v>543.19674899340669</v>
      </c>
      <c r="Q96" s="60"/>
      <c r="R96" s="137"/>
      <c r="S96" s="174"/>
    </row>
    <row r="97" spans="1:19" ht="26.25" x14ac:dyDescent="0.25">
      <c r="A97" s="82">
        <v>7</v>
      </c>
      <c r="B97" s="108" t="s">
        <v>697</v>
      </c>
      <c r="C97" s="176" t="s">
        <v>696</v>
      </c>
      <c r="D97" s="82" t="s">
        <v>820</v>
      </c>
      <c r="E97" s="38">
        <v>129.92500000000001</v>
      </c>
      <c r="F97" s="38">
        <f t="shared" si="60"/>
        <v>32.481250000000003</v>
      </c>
      <c r="G97" s="40">
        <f t="shared" si="61"/>
        <v>73.695405558706753</v>
      </c>
      <c r="H97" s="45">
        <v>62.4</v>
      </c>
      <c r="I97" s="40">
        <f t="shared" si="67"/>
        <v>312</v>
      </c>
      <c r="J97" s="40">
        <f t="shared" si="62"/>
        <v>385.69540555870674</v>
      </c>
      <c r="K97" s="38">
        <v>44.95</v>
      </c>
      <c r="L97" s="40">
        <f t="shared" si="63"/>
        <v>39.767030374520786</v>
      </c>
      <c r="M97" s="45">
        <v>20</v>
      </c>
      <c r="N97" s="38">
        <f t="shared" si="66"/>
        <v>20</v>
      </c>
      <c r="O97" s="38">
        <f t="shared" si="64"/>
        <v>159.83125000000001</v>
      </c>
      <c r="P97" s="38">
        <f t="shared" si="65"/>
        <v>445.46243593322754</v>
      </c>
      <c r="Q97" s="60"/>
      <c r="R97" s="137"/>
      <c r="S97" s="174"/>
    </row>
    <row r="98" spans="1:19" ht="26.25" x14ac:dyDescent="0.25">
      <c r="A98" s="82">
        <v>8</v>
      </c>
      <c r="B98" s="108" t="s">
        <v>479</v>
      </c>
      <c r="C98" s="176" t="s">
        <v>478</v>
      </c>
      <c r="D98" s="82" t="s">
        <v>820</v>
      </c>
      <c r="E98" s="38">
        <v>58.674999999999997</v>
      </c>
      <c r="F98" s="38">
        <f t="shared" si="60"/>
        <v>14.668749999999999</v>
      </c>
      <c r="G98" s="40">
        <f t="shared" si="61"/>
        <v>33.281338627339757</v>
      </c>
      <c r="H98" s="38">
        <v>32.549999999999997</v>
      </c>
      <c r="I98" s="40">
        <f t="shared" si="67"/>
        <v>162.74999999999997</v>
      </c>
      <c r="J98" s="40">
        <f t="shared" si="62"/>
        <v>196.03133862733972</v>
      </c>
      <c r="K98" s="45">
        <v>73.2</v>
      </c>
      <c r="L98" s="40">
        <f t="shared" si="63"/>
        <v>64.759657918018277</v>
      </c>
      <c r="M98" s="38">
        <v>0</v>
      </c>
      <c r="N98" s="38">
        <f t="shared" si="66"/>
        <v>0</v>
      </c>
      <c r="O98" s="38">
        <f t="shared" si="64"/>
        <v>120.41875</v>
      </c>
      <c r="P98" s="38">
        <f t="shared" si="65"/>
        <v>260.79099654535798</v>
      </c>
      <c r="Q98" s="60"/>
      <c r="R98" s="137"/>
      <c r="S98" s="174"/>
    </row>
    <row r="99" spans="1:19" ht="26.25" x14ac:dyDescent="0.25">
      <c r="A99" s="82">
        <v>9</v>
      </c>
      <c r="B99" s="108" t="s">
        <v>699</v>
      </c>
      <c r="C99" s="176" t="s">
        <v>698</v>
      </c>
      <c r="D99" s="82" t="s">
        <v>820</v>
      </c>
      <c r="E99" s="38">
        <v>78.58</v>
      </c>
      <c r="F99" s="38">
        <f t="shared" si="60"/>
        <v>19.645</v>
      </c>
      <c r="G99" s="40">
        <f t="shared" si="61"/>
        <v>44.571752694271126</v>
      </c>
      <c r="H99" s="45">
        <v>64.5</v>
      </c>
      <c r="I99" s="40">
        <f t="shared" si="67"/>
        <v>322.5</v>
      </c>
      <c r="J99" s="40">
        <f t="shared" si="62"/>
        <v>367.07175269427114</v>
      </c>
      <c r="K99" s="38">
        <v>191.4</v>
      </c>
      <c r="L99" s="40">
        <f t="shared" si="63"/>
        <v>169.33058094957238</v>
      </c>
      <c r="M99" s="45">
        <v>0</v>
      </c>
      <c r="N99" s="38">
        <f t="shared" si="66"/>
        <v>0</v>
      </c>
      <c r="O99" s="38">
        <f t="shared" si="64"/>
        <v>275.54500000000002</v>
      </c>
      <c r="P99" s="38">
        <f t="shared" si="65"/>
        <v>536.40233364384358</v>
      </c>
      <c r="Q99" s="60"/>
      <c r="R99" s="137"/>
      <c r="S99" s="174"/>
    </row>
    <row r="100" spans="1:19" ht="26.25" x14ac:dyDescent="0.25">
      <c r="A100" s="82">
        <v>10</v>
      </c>
      <c r="B100" s="108" t="s">
        <v>701</v>
      </c>
      <c r="C100" s="176" t="s">
        <v>700</v>
      </c>
      <c r="D100" s="82" t="s">
        <v>820</v>
      </c>
      <c r="E100" s="38">
        <v>220.375</v>
      </c>
      <c r="F100" s="38">
        <f t="shared" si="60"/>
        <v>55.09375</v>
      </c>
      <c r="G100" s="38">
        <v>125</v>
      </c>
      <c r="H100" s="45">
        <v>30</v>
      </c>
      <c r="I100" s="40">
        <f t="shared" si="67"/>
        <v>150</v>
      </c>
      <c r="J100" s="40">
        <f t="shared" si="62"/>
        <v>275</v>
      </c>
      <c r="K100" s="38">
        <v>90.45</v>
      </c>
      <c r="L100" s="40">
        <f t="shared" si="63"/>
        <v>80.020642878207013</v>
      </c>
      <c r="M100" s="45">
        <v>50</v>
      </c>
      <c r="N100" s="38">
        <f t="shared" si="66"/>
        <v>50</v>
      </c>
      <c r="O100" s="38">
        <f t="shared" si="64"/>
        <v>225.54374999999999</v>
      </c>
      <c r="P100" s="38">
        <f t="shared" si="65"/>
        <v>405.02064287820701</v>
      </c>
      <c r="Q100" s="60"/>
      <c r="R100" s="137"/>
      <c r="S100" s="174"/>
    </row>
    <row r="101" spans="1:19" ht="26.25" x14ac:dyDescent="0.25">
      <c r="A101" s="82">
        <v>11</v>
      </c>
      <c r="B101" s="123" t="s">
        <v>582</v>
      </c>
      <c r="C101" s="176" t="s">
        <v>581</v>
      </c>
      <c r="D101" s="82" t="s">
        <v>820</v>
      </c>
      <c r="E101" s="40">
        <v>10</v>
      </c>
      <c r="F101" s="38">
        <f t="shared" si="60"/>
        <v>2.5</v>
      </c>
      <c r="G101" s="40">
        <f t="shared" si="61"/>
        <v>5.6721497447532609</v>
      </c>
      <c r="H101" s="40">
        <v>0</v>
      </c>
      <c r="I101" s="40">
        <f t="shared" si="67"/>
        <v>0</v>
      </c>
      <c r="J101" s="40">
        <f t="shared" si="62"/>
        <v>5.6721497447532609</v>
      </c>
      <c r="K101" s="40">
        <v>34.799999999999997</v>
      </c>
      <c r="L101" s="40">
        <f t="shared" si="63"/>
        <v>30.787378354467705</v>
      </c>
      <c r="M101" s="40">
        <v>0</v>
      </c>
      <c r="N101" s="38">
        <f t="shared" si="66"/>
        <v>0</v>
      </c>
      <c r="O101" s="38">
        <f t="shared" si="64"/>
        <v>37.299999999999997</v>
      </c>
      <c r="P101" s="38">
        <f t="shared" si="65"/>
        <v>36.459528099220968</v>
      </c>
      <c r="Q101" s="60"/>
      <c r="R101" s="137"/>
      <c r="S101" s="174"/>
    </row>
    <row r="102" spans="1:19" ht="26.25" x14ac:dyDescent="0.25">
      <c r="A102" s="82">
        <v>12</v>
      </c>
      <c r="B102" s="108" t="s">
        <v>691</v>
      </c>
      <c r="C102" s="176" t="s">
        <v>690</v>
      </c>
      <c r="D102" s="82" t="s">
        <v>820</v>
      </c>
      <c r="E102" s="38">
        <v>152.5</v>
      </c>
      <c r="F102" s="38">
        <f t="shared" si="60"/>
        <v>38.125</v>
      </c>
      <c r="G102" s="40">
        <f t="shared" si="61"/>
        <v>86.500283607487233</v>
      </c>
      <c r="H102" s="38">
        <v>66</v>
      </c>
      <c r="I102" s="40">
        <f t="shared" si="67"/>
        <v>330</v>
      </c>
      <c r="J102" s="40">
        <f t="shared" si="62"/>
        <v>416.50028360748723</v>
      </c>
      <c r="K102" s="38">
        <v>339.1</v>
      </c>
      <c r="L102" s="38">
        <v>300</v>
      </c>
      <c r="M102" s="38">
        <v>50</v>
      </c>
      <c r="N102" s="38">
        <f t="shared" si="66"/>
        <v>50</v>
      </c>
      <c r="O102" s="38">
        <f t="shared" si="64"/>
        <v>493.22500000000002</v>
      </c>
      <c r="P102" s="38">
        <f t="shared" si="65"/>
        <v>766.50028360748729</v>
      </c>
      <c r="Q102" s="60"/>
      <c r="R102" s="137"/>
      <c r="S102" s="174"/>
    </row>
    <row r="103" spans="1:19" x14ac:dyDescent="0.25">
      <c r="A103" s="50"/>
      <c r="B103" s="50"/>
      <c r="C103" s="50"/>
      <c r="D103" s="50"/>
      <c r="E103" s="50"/>
      <c r="F103" s="50"/>
      <c r="G103" s="50"/>
      <c r="H103" s="50"/>
      <c r="I103" s="90"/>
      <c r="J103" s="90"/>
      <c r="K103" s="50"/>
      <c r="L103" s="90"/>
      <c r="M103" s="50"/>
      <c r="N103" s="90"/>
      <c r="O103" s="50"/>
      <c r="P103" s="50"/>
      <c r="Q103" s="50"/>
      <c r="R103" s="50"/>
      <c r="S103" s="174"/>
    </row>
    <row r="104" spans="1:19" x14ac:dyDescent="0.25">
      <c r="A104" s="50"/>
      <c r="B104" s="50"/>
      <c r="C104" s="50"/>
      <c r="D104" s="50"/>
      <c r="E104" s="50"/>
      <c r="F104" s="50"/>
      <c r="G104" s="50"/>
      <c r="H104" s="50"/>
      <c r="I104" s="90"/>
      <c r="J104" s="90"/>
      <c r="K104" s="50"/>
      <c r="L104" s="90"/>
      <c r="M104" s="50"/>
      <c r="N104" s="90"/>
      <c r="O104" s="50"/>
      <c r="P104" s="50"/>
      <c r="Q104" s="50"/>
      <c r="R104" s="50"/>
      <c r="S104" s="174"/>
    </row>
    <row r="105" spans="1:19" x14ac:dyDescent="0.25">
      <c r="A105" s="50"/>
      <c r="B105" s="50"/>
      <c r="C105" s="50"/>
      <c r="D105" s="50"/>
      <c r="E105" s="50"/>
      <c r="F105" s="50"/>
      <c r="G105" s="50"/>
      <c r="H105" s="50"/>
      <c r="I105" s="90"/>
      <c r="J105" s="90"/>
      <c r="K105" s="50"/>
      <c r="L105" s="90"/>
      <c r="M105" s="50"/>
      <c r="N105" s="90"/>
      <c r="O105" s="50"/>
      <c r="P105" s="50"/>
      <c r="Q105" s="50"/>
      <c r="R105" s="50"/>
      <c r="S105" s="174"/>
    </row>
    <row r="106" spans="1:19" x14ac:dyDescent="0.25">
      <c r="A106" s="50"/>
      <c r="B106" s="50"/>
      <c r="C106" s="50"/>
      <c r="D106" s="50"/>
      <c r="E106" s="50"/>
      <c r="F106" s="50"/>
      <c r="G106" s="50"/>
      <c r="H106" s="50"/>
      <c r="I106" s="90"/>
      <c r="J106" s="90"/>
      <c r="K106" s="50"/>
      <c r="L106" s="90"/>
      <c r="M106" s="50"/>
      <c r="N106" s="90"/>
      <c r="O106" s="50"/>
      <c r="P106" s="50"/>
      <c r="Q106" s="50"/>
      <c r="R106" s="50"/>
      <c r="S106" s="174"/>
    </row>
    <row r="107" spans="1:19" x14ac:dyDescent="0.25">
      <c r="A107" s="50"/>
      <c r="B107" s="50"/>
      <c r="C107" s="50"/>
      <c r="D107" s="50"/>
      <c r="E107" s="50"/>
      <c r="F107" s="50"/>
      <c r="G107" s="50"/>
      <c r="H107" s="50"/>
      <c r="I107" s="90"/>
      <c r="J107" s="90"/>
      <c r="K107" s="50"/>
      <c r="L107" s="90"/>
      <c r="M107" s="50"/>
      <c r="N107" s="90"/>
      <c r="O107" s="50"/>
      <c r="P107" s="50"/>
      <c r="Q107" s="50"/>
      <c r="R107" s="50"/>
      <c r="S107" s="174"/>
    </row>
    <row r="108" spans="1:19" x14ac:dyDescent="0.25">
      <c r="A108" s="50"/>
      <c r="B108" s="50"/>
      <c r="C108" s="50"/>
      <c r="D108" s="50"/>
      <c r="E108" s="50"/>
      <c r="F108" s="50"/>
      <c r="G108" s="50"/>
      <c r="H108" s="50"/>
      <c r="I108" s="90"/>
      <c r="J108" s="90"/>
      <c r="K108" s="50"/>
      <c r="L108" s="90"/>
      <c r="M108" s="50"/>
      <c r="N108" s="90"/>
      <c r="O108" s="50"/>
      <c r="P108" s="50"/>
      <c r="Q108" s="50"/>
      <c r="R108" s="50"/>
      <c r="S108" s="174"/>
    </row>
    <row r="109" spans="1:19" x14ac:dyDescent="0.25">
      <c r="A109" s="50"/>
      <c r="B109" s="50"/>
      <c r="C109" s="50"/>
      <c r="D109" s="50"/>
      <c r="E109" s="50"/>
      <c r="F109" s="50"/>
      <c r="G109" s="50"/>
      <c r="H109" s="50"/>
      <c r="I109" s="90"/>
      <c r="J109" s="90"/>
      <c r="K109" s="50"/>
      <c r="L109" s="90"/>
      <c r="M109" s="50"/>
      <c r="N109" s="90"/>
      <c r="O109" s="50"/>
      <c r="P109" s="50"/>
      <c r="Q109" s="50"/>
      <c r="R109" s="50"/>
      <c r="S109" s="174"/>
    </row>
    <row r="110" spans="1:19" x14ac:dyDescent="0.25">
      <c r="A110" s="50"/>
      <c r="B110" s="50"/>
      <c r="C110" s="50"/>
      <c r="D110" s="50"/>
      <c r="E110" s="50"/>
      <c r="F110" s="50"/>
      <c r="G110" s="50"/>
      <c r="H110" s="50"/>
      <c r="I110" s="90"/>
      <c r="J110" s="90"/>
      <c r="K110" s="50"/>
      <c r="L110" s="90"/>
      <c r="M110" s="50"/>
      <c r="N110" s="90"/>
      <c r="O110" s="50"/>
      <c r="P110" s="50"/>
      <c r="Q110" s="50"/>
      <c r="R110" s="50"/>
      <c r="S110" s="174"/>
    </row>
    <row r="111" spans="1:19" x14ac:dyDescent="0.25">
      <c r="A111" s="50"/>
      <c r="B111" s="50"/>
      <c r="C111" s="50"/>
      <c r="D111" s="50"/>
      <c r="E111" s="50"/>
      <c r="F111" s="50"/>
      <c r="G111" s="50"/>
      <c r="H111" s="50"/>
      <c r="I111" s="90"/>
      <c r="J111" s="90"/>
      <c r="K111" s="50"/>
      <c r="L111" s="90"/>
      <c r="M111" s="50"/>
      <c r="N111" s="90"/>
      <c r="O111" s="50"/>
      <c r="P111" s="50"/>
      <c r="Q111" s="50"/>
      <c r="R111" s="50"/>
      <c r="S111" s="174"/>
    </row>
    <row r="112" spans="1:19" x14ac:dyDescent="0.25">
      <c r="A112" s="50"/>
      <c r="B112" s="50"/>
      <c r="C112" s="50"/>
      <c r="D112" s="50"/>
      <c r="E112" s="50"/>
      <c r="F112" s="50"/>
      <c r="G112" s="50"/>
      <c r="H112" s="50"/>
      <c r="I112" s="90"/>
      <c r="J112" s="90"/>
      <c r="K112" s="50"/>
      <c r="L112" s="90"/>
      <c r="M112" s="50"/>
      <c r="N112" s="90"/>
      <c r="O112" s="50"/>
      <c r="P112" s="50"/>
      <c r="Q112" s="50"/>
      <c r="R112" s="50"/>
      <c r="S112" s="174"/>
    </row>
    <row r="113" spans="1:19" x14ac:dyDescent="0.25">
      <c r="A113" s="50"/>
      <c r="B113" s="50"/>
      <c r="C113" s="50"/>
      <c r="D113" s="50"/>
      <c r="E113" s="50"/>
      <c r="F113" s="50"/>
      <c r="G113" s="50"/>
      <c r="H113" s="50"/>
      <c r="I113" s="90"/>
      <c r="J113" s="90"/>
      <c r="K113" s="50"/>
      <c r="L113" s="90"/>
      <c r="M113" s="50"/>
      <c r="N113" s="90"/>
      <c r="O113" s="50"/>
      <c r="P113" s="50"/>
      <c r="Q113" s="50"/>
      <c r="R113" s="50"/>
      <c r="S113" s="174"/>
    </row>
    <row r="114" spans="1:19" x14ac:dyDescent="0.25">
      <c r="A114" s="50"/>
      <c r="B114" s="50"/>
      <c r="C114" s="50"/>
      <c r="D114" s="50"/>
      <c r="E114" s="50"/>
      <c r="F114" s="50"/>
      <c r="G114" s="50"/>
      <c r="H114" s="50"/>
      <c r="I114" s="90"/>
      <c r="J114" s="90"/>
      <c r="K114" s="50"/>
      <c r="L114" s="90"/>
      <c r="M114" s="50"/>
      <c r="N114" s="90"/>
      <c r="O114" s="50"/>
      <c r="P114" s="50"/>
      <c r="Q114" s="50"/>
      <c r="R114" s="50"/>
      <c r="S114" s="174"/>
    </row>
    <row r="115" spans="1:19" x14ac:dyDescent="0.25">
      <c r="A115" s="50"/>
      <c r="B115" s="50"/>
      <c r="C115" s="50"/>
      <c r="D115" s="50"/>
      <c r="E115" s="50"/>
      <c r="F115" s="50"/>
      <c r="G115" s="50"/>
      <c r="H115" s="50"/>
      <c r="I115" s="90"/>
      <c r="J115" s="90"/>
      <c r="K115" s="50"/>
      <c r="L115" s="90"/>
      <c r="M115" s="50"/>
      <c r="N115" s="90"/>
      <c r="O115" s="50"/>
      <c r="P115" s="50"/>
      <c r="Q115" s="50"/>
      <c r="R115" s="50"/>
      <c r="S115" s="174"/>
    </row>
    <row r="116" spans="1:19" x14ac:dyDescent="0.25">
      <c r="A116" s="50"/>
      <c r="B116" s="50"/>
      <c r="C116" s="50"/>
      <c r="D116" s="50"/>
      <c r="E116" s="50"/>
      <c r="F116" s="50"/>
      <c r="G116" s="50"/>
      <c r="H116" s="50"/>
      <c r="I116" s="90"/>
      <c r="J116" s="90"/>
      <c r="K116" s="50"/>
      <c r="L116" s="90"/>
      <c r="M116" s="50"/>
      <c r="N116" s="90"/>
      <c r="O116" s="50"/>
      <c r="P116" s="50"/>
      <c r="Q116" s="50"/>
      <c r="R116" s="50"/>
      <c r="S116" s="174"/>
    </row>
    <row r="117" spans="1:19" x14ac:dyDescent="0.25">
      <c r="A117" s="50"/>
      <c r="B117" s="50"/>
      <c r="C117" s="50"/>
      <c r="D117" s="50"/>
      <c r="E117" s="50"/>
      <c r="F117" s="50"/>
      <c r="G117" s="50"/>
      <c r="H117" s="50"/>
      <c r="I117" s="90"/>
      <c r="J117" s="90"/>
      <c r="K117" s="50"/>
      <c r="L117" s="90"/>
      <c r="M117" s="50"/>
      <c r="N117" s="90"/>
      <c r="O117" s="50"/>
      <c r="P117" s="50"/>
      <c r="Q117" s="50"/>
      <c r="R117" s="50"/>
      <c r="S117" s="174"/>
    </row>
    <row r="118" spans="1:19" x14ac:dyDescent="0.25">
      <c r="A118" s="50"/>
      <c r="B118" s="50"/>
      <c r="C118" s="50"/>
      <c r="D118" s="50"/>
      <c r="E118" s="50"/>
      <c r="F118" s="50"/>
      <c r="G118" s="50"/>
      <c r="H118" s="50"/>
      <c r="I118" s="90"/>
      <c r="J118" s="90"/>
      <c r="K118" s="50"/>
      <c r="L118" s="90"/>
      <c r="M118" s="50"/>
      <c r="N118" s="90"/>
      <c r="O118" s="50"/>
      <c r="P118" s="50"/>
      <c r="Q118" s="50"/>
      <c r="R118" s="50"/>
      <c r="S118" s="174"/>
    </row>
    <row r="119" spans="1:19" x14ac:dyDescent="0.25">
      <c r="A119" s="50"/>
      <c r="B119" s="50"/>
      <c r="C119" s="50"/>
      <c r="D119" s="50"/>
      <c r="E119" s="50"/>
      <c r="F119" s="50"/>
      <c r="G119" s="50"/>
      <c r="H119" s="50"/>
      <c r="I119" s="90"/>
      <c r="J119" s="90"/>
      <c r="K119" s="50"/>
      <c r="L119" s="90"/>
      <c r="M119" s="50"/>
      <c r="N119" s="90"/>
      <c r="O119" s="50"/>
      <c r="P119" s="50"/>
      <c r="Q119" s="50"/>
      <c r="R119" s="50"/>
      <c r="S119" s="174"/>
    </row>
    <row r="120" spans="1:19" x14ac:dyDescent="0.25">
      <c r="A120" s="50"/>
      <c r="B120" s="50"/>
      <c r="C120" s="50"/>
      <c r="D120" s="50"/>
      <c r="E120" s="50"/>
      <c r="F120" s="50"/>
      <c r="G120" s="50"/>
      <c r="H120" s="50"/>
      <c r="I120" s="90"/>
      <c r="J120" s="90"/>
      <c r="K120" s="50"/>
      <c r="L120" s="90"/>
      <c r="M120" s="50"/>
      <c r="N120" s="90"/>
      <c r="O120" s="50"/>
      <c r="P120" s="50"/>
      <c r="Q120" s="50"/>
      <c r="R120" s="50"/>
      <c r="S120" s="174"/>
    </row>
    <row r="121" spans="1:19" x14ac:dyDescent="0.25">
      <c r="A121" s="50"/>
      <c r="B121" s="50"/>
      <c r="C121" s="50"/>
      <c r="D121" s="50"/>
      <c r="E121" s="50"/>
      <c r="F121" s="50"/>
      <c r="G121" s="50"/>
      <c r="H121" s="50"/>
      <c r="I121" s="90"/>
      <c r="J121" s="90"/>
      <c r="K121" s="50"/>
      <c r="L121" s="90"/>
      <c r="M121" s="50"/>
      <c r="N121" s="90"/>
      <c r="O121" s="50"/>
      <c r="P121" s="50"/>
      <c r="Q121" s="50"/>
      <c r="R121" s="50"/>
      <c r="S121" s="174"/>
    </row>
    <row r="122" spans="1:19" x14ac:dyDescent="0.25">
      <c r="A122" s="50"/>
      <c r="B122" s="50"/>
      <c r="C122" s="50"/>
      <c r="D122" s="50"/>
      <c r="E122" s="50"/>
      <c r="F122" s="50"/>
      <c r="G122" s="50"/>
      <c r="H122" s="50"/>
      <c r="I122" s="90"/>
      <c r="J122" s="90"/>
      <c r="K122" s="50"/>
      <c r="L122" s="90"/>
      <c r="M122" s="50"/>
      <c r="N122" s="90"/>
      <c r="O122" s="50"/>
      <c r="P122" s="50"/>
      <c r="Q122" s="50"/>
      <c r="R122" s="50"/>
      <c r="S122" s="174"/>
    </row>
    <row r="123" spans="1:19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50"/>
      <c r="R123" s="50"/>
      <c r="S123" s="174"/>
    </row>
    <row r="124" spans="1:19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50"/>
      <c r="S124" s="174"/>
    </row>
    <row r="125" spans="1:19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  <c r="R125" s="50"/>
      <c r="S125" s="174"/>
    </row>
    <row r="126" spans="1:19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  <c r="R126" s="50"/>
      <c r="S126" s="174"/>
    </row>
    <row r="127" spans="1:19" x14ac:dyDescent="0.25">
      <c r="A127" s="50"/>
      <c r="B127" s="50"/>
      <c r="C127" s="50"/>
      <c r="D127" s="50"/>
      <c r="E127" s="50"/>
      <c r="F127" s="50"/>
      <c r="G127" s="50"/>
      <c r="H127" s="50"/>
      <c r="I127" s="90"/>
      <c r="J127" s="90"/>
      <c r="K127" s="50"/>
      <c r="L127" s="90"/>
      <c r="M127" s="50"/>
      <c r="N127" s="90"/>
      <c r="O127" s="50"/>
      <c r="P127" s="50"/>
      <c r="Q127" s="50"/>
      <c r="R127" s="50"/>
      <c r="S127" s="174"/>
    </row>
    <row r="128" spans="1:19" x14ac:dyDescent="0.25">
      <c r="A128" s="50"/>
      <c r="B128" s="50"/>
      <c r="C128" s="50"/>
      <c r="D128" s="50"/>
      <c r="E128" s="50"/>
      <c r="F128" s="50"/>
      <c r="G128" s="50"/>
      <c r="H128" s="50"/>
      <c r="I128" s="90"/>
      <c r="J128" s="90"/>
      <c r="K128" s="50"/>
      <c r="L128" s="90"/>
      <c r="M128" s="50"/>
      <c r="N128" s="90"/>
      <c r="O128" s="50"/>
      <c r="P128" s="50"/>
      <c r="Q128" s="50"/>
      <c r="R128" s="50"/>
      <c r="S128" s="174"/>
    </row>
    <row r="129" spans="1:19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  <c r="R129" s="50"/>
      <c r="S129" s="174"/>
    </row>
    <row r="130" spans="1:19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  <c r="R130" s="50"/>
      <c r="S130" s="174"/>
    </row>
    <row r="131" spans="1:19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  <c r="R131" s="50"/>
      <c r="S131" s="174"/>
    </row>
    <row r="132" spans="1:19" x14ac:dyDescent="0.25">
      <c r="A132" s="50"/>
      <c r="B132" s="50"/>
      <c r="C132" s="50"/>
      <c r="D132" s="50"/>
      <c r="E132" s="50"/>
      <c r="F132" s="50"/>
      <c r="G132" s="50"/>
      <c r="H132" s="50"/>
      <c r="I132" s="90"/>
      <c r="J132" s="90"/>
      <c r="K132" s="50"/>
      <c r="L132" s="90"/>
      <c r="M132" s="50"/>
      <c r="N132" s="90"/>
      <c r="O132" s="50"/>
      <c r="P132" s="50"/>
      <c r="Q132" s="50"/>
      <c r="R132" s="50"/>
      <c r="S132" s="174"/>
    </row>
    <row r="133" spans="1:19" x14ac:dyDescent="0.25">
      <c r="A133" s="50"/>
      <c r="B133" s="50"/>
      <c r="C133" s="50"/>
      <c r="D133" s="50"/>
      <c r="E133" s="50"/>
      <c r="F133" s="50"/>
      <c r="G133" s="50"/>
      <c r="H133" s="50"/>
      <c r="I133" s="90"/>
      <c r="J133" s="90"/>
      <c r="K133" s="50"/>
      <c r="L133" s="90"/>
      <c r="M133" s="50"/>
      <c r="N133" s="90"/>
      <c r="O133" s="50"/>
      <c r="P133" s="50"/>
      <c r="Q133" s="50"/>
      <c r="R133" s="50"/>
      <c r="S133" s="174"/>
    </row>
    <row r="134" spans="1:19" x14ac:dyDescent="0.25">
      <c r="A134" s="50"/>
      <c r="B134" s="50"/>
      <c r="C134" s="50"/>
      <c r="D134" s="50"/>
      <c r="E134" s="50"/>
      <c r="F134" s="50"/>
      <c r="G134" s="50"/>
      <c r="H134" s="50"/>
      <c r="I134" s="90"/>
      <c r="J134" s="90"/>
      <c r="K134" s="50"/>
      <c r="L134" s="90"/>
      <c r="M134" s="50"/>
      <c r="N134" s="90"/>
      <c r="O134" s="50"/>
      <c r="P134" s="50"/>
      <c r="Q134" s="50"/>
      <c r="R134" s="50"/>
      <c r="S134" s="174"/>
    </row>
    <row r="135" spans="1:19" x14ac:dyDescent="0.25">
      <c r="A135" s="50"/>
      <c r="B135" s="50"/>
      <c r="C135" s="50"/>
      <c r="D135" s="50"/>
      <c r="E135" s="50"/>
      <c r="F135" s="50"/>
      <c r="G135" s="50"/>
      <c r="H135" s="50"/>
      <c r="I135" s="90"/>
      <c r="J135" s="90"/>
      <c r="K135" s="50"/>
      <c r="L135" s="90"/>
      <c r="M135" s="50"/>
      <c r="N135" s="90"/>
      <c r="O135" s="50"/>
      <c r="P135" s="50"/>
      <c r="Q135" s="50"/>
      <c r="R135" s="50"/>
      <c r="S135" s="174"/>
    </row>
    <row r="136" spans="1:19" x14ac:dyDescent="0.25">
      <c r="A136" s="50"/>
      <c r="B136" s="50"/>
      <c r="C136" s="50"/>
      <c r="D136" s="50"/>
      <c r="E136" s="50"/>
      <c r="F136" s="50"/>
      <c r="G136" s="50"/>
      <c r="H136" s="50"/>
      <c r="I136" s="90"/>
      <c r="J136" s="90"/>
      <c r="K136" s="50"/>
      <c r="L136" s="90"/>
      <c r="M136" s="50"/>
      <c r="N136" s="90"/>
      <c r="O136" s="50"/>
      <c r="P136" s="50"/>
      <c r="Q136" s="50"/>
      <c r="R136" s="50"/>
      <c r="S136" s="174"/>
    </row>
    <row r="137" spans="1:19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  <c r="R137" s="50"/>
      <c r="S137" s="174"/>
    </row>
    <row r="138" spans="1:19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  <c r="R138" s="50"/>
      <c r="S138" s="174"/>
    </row>
    <row r="139" spans="1:19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  <c r="R139" s="50"/>
      <c r="S139" s="174"/>
    </row>
    <row r="140" spans="1:19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  <c r="R140" s="50"/>
      <c r="S140" s="174"/>
    </row>
    <row r="141" spans="1:19" x14ac:dyDescent="0.25">
      <c r="A141" s="50"/>
      <c r="B141" s="50"/>
      <c r="C141" s="50"/>
      <c r="D141" s="50"/>
      <c r="E141" s="50"/>
      <c r="F141" s="50"/>
      <c r="G141" s="50"/>
      <c r="H141" s="50"/>
      <c r="I141" s="90"/>
      <c r="J141" s="90"/>
      <c r="K141" s="50"/>
      <c r="L141" s="90"/>
      <c r="M141" s="50"/>
      <c r="N141" s="90"/>
      <c r="O141" s="50"/>
      <c r="P141" s="50"/>
      <c r="Q141" s="50"/>
      <c r="R141" s="50"/>
      <c r="S141" s="174"/>
    </row>
    <row r="142" spans="1:19" x14ac:dyDescent="0.25">
      <c r="A142" s="50"/>
      <c r="B142" s="50"/>
      <c r="C142" s="50"/>
      <c r="D142" s="50"/>
      <c r="E142" s="50"/>
      <c r="F142" s="50"/>
      <c r="G142" s="5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50"/>
      <c r="S142" s="174"/>
    </row>
    <row r="143" spans="1:19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50"/>
      <c r="S143" s="174"/>
    </row>
    <row r="144" spans="1:19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50"/>
      <c r="S144" s="174"/>
    </row>
    <row r="145" spans="1:19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50"/>
      <c r="S145" s="174"/>
    </row>
    <row r="146" spans="1:19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50"/>
      <c r="S146" s="174"/>
    </row>
    <row r="147" spans="1:19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50"/>
      <c r="S147" s="174"/>
    </row>
    <row r="148" spans="1:19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50"/>
      <c r="S148" s="174"/>
    </row>
    <row r="149" spans="1:19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50"/>
      <c r="S149" s="174"/>
    </row>
    <row r="150" spans="1:19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50"/>
      <c r="S150" s="174"/>
    </row>
    <row r="151" spans="1:19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50"/>
      <c r="S151" s="174"/>
    </row>
    <row r="152" spans="1:19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50"/>
      <c r="S152" s="174"/>
    </row>
    <row r="153" spans="1:19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50"/>
      <c r="S153" s="174"/>
    </row>
    <row r="154" spans="1:19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50"/>
      <c r="S154" s="174"/>
    </row>
    <row r="155" spans="1:19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50"/>
      <c r="S155" s="174"/>
    </row>
    <row r="156" spans="1:19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50"/>
      <c r="S156" s="174"/>
    </row>
    <row r="157" spans="1:19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50"/>
      <c r="S157" s="174"/>
    </row>
    <row r="158" spans="1:19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50"/>
      <c r="S158" s="174"/>
    </row>
    <row r="159" spans="1:19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50"/>
      <c r="S159" s="174"/>
    </row>
    <row r="160" spans="1:19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50"/>
      <c r="S160" s="174"/>
    </row>
    <row r="161" spans="1:19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50"/>
      <c r="S161" s="174"/>
    </row>
    <row r="162" spans="1:19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50"/>
      <c r="S162" s="174"/>
    </row>
    <row r="163" spans="1:19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50"/>
      <c r="S163" s="174"/>
    </row>
    <row r="164" spans="1:19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50"/>
      <c r="S164" s="174"/>
    </row>
    <row r="165" spans="1:19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50"/>
      <c r="S165" s="174"/>
    </row>
    <row r="166" spans="1:19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50"/>
      <c r="S166" s="174"/>
    </row>
    <row r="167" spans="1:19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50"/>
      <c r="S167" s="174"/>
    </row>
    <row r="168" spans="1:19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50"/>
      <c r="S168" s="174"/>
    </row>
    <row r="169" spans="1:19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50"/>
      <c r="S169" s="174"/>
    </row>
    <row r="170" spans="1:19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50"/>
      <c r="S170" s="174"/>
    </row>
    <row r="171" spans="1:19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50"/>
      <c r="S171" s="174"/>
    </row>
    <row r="172" spans="1:19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50"/>
      <c r="S172" s="174"/>
    </row>
    <row r="173" spans="1:19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50"/>
      <c r="S173" s="174"/>
    </row>
    <row r="174" spans="1:19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50"/>
      <c r="S174" s="174"/>
    </row>
    <row r="175" spans="1:19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50"/>
      <c r="S175" s="174"/>
    </row>
    <row r="176" spans="1:19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50"/>
      <c r="S176" s="174"/>
    </row>
    <row r="177" spans="1:19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50"/>
      <c r="S177" s="174"/>
    </row>
    <row r="178" spans="1:19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50"/>
      <c r="S178" s="174"/>
    </row>
    <row r="179" spans="1:19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50"/>
      <c r="S179" s="174"/>
    </row>
    <row r="180" spans="1:19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50"/>
      <c r="S180" s="174"/>
    </row>
    <row r="181" spans="1:19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50"/>
      <c r="S181" s="174"/>
    </row>
    <row r="182" spans="1:19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50"/>
      <c r="S182" s="174"/>
    </row>
    <row r="183" spans="1:19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50"/>
      <c r="S183" s="174"/>
    </row>
    <row r="184" spans="1:19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50"/>
      <c r="S184" s="174"/>
    </row>
    <row r="185" spans="1:19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50"/>
      <c r="S185" s="174"/>
    </row>
    <row r="186" spans="1:19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50"/>
      <c r="S186" s="174"/>
    </row>
    <row r="187" spans="1:19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50"/>
      <c r="S187" s="174"/>
    </row>
    <row r="188" spans="1:19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50"/>
      <c r="S188" s="174"/>
    </row>
    <row r="189" spans="1:19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50"/>
      <c r="S189" s="174"/>
    </row>
    <row r="190" spans="1:19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50"/>
      <c r="S190" s="174"/>
    </row>
    <row r="191" spans="1:19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50"/>
      <c r="S191" s="174"/>
    </row>
    <row r="192" spans="1:19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50"/>
      <c r="S192" s="174"/>
    </row>
    <row r="193" spans="1:19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50"/>
      <c r="S193" s="174"/>
    </row>
    <row r="194" spans="1:19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50"/>
      <c r="S194" s="174"/>
    </row>
    <row r="195" spans="1:19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50"/>
      <c r="S195" s="174"/>
    </row>
    <row r="196" spans="1:19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50"/>
      <c r="S196" s="174"/>
    </row>
    <row r="197" spans="1:19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50"/>
      <c r="S197" s="174"/>
    </row>
    <row r="198" spans="1:19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50"/>
      <c r="S198" s="174"/>
    </row>
    <row r="199" spans="1:19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50"/>
      <c r="S199" s="174"/>
    </row>
    <row r="200" spans="1:19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50"/>
      <c r="S200" s="174"/>
    </row>
    <row r="201" spans="1:19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50"/>
      <c r="S201" s="174"/>
    </row>
    <row r="202" spans="1:19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50"/>
      <c r="S202" s="174"/>
    </row>
    <row r="203" spans="1:19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50"/>
      <c r="S203" s="174"/>
    </row>
    <row r="204" spans="1:19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50"/>
      <c r="S204" s="174"/>
    </row>
    <row r="205" spans="1:19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50"/>
      <c r="S205" s="174"/>
    </row>
    <row r="206" spans="1:19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50"/>
      <c r="S206" s="174"/>
    </row>
    <row r="207" spans="1:19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50"/>
      <c r="S207" s="174"/>
    </row>
    <row r="208" spans="1:19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50"/>
      <c r="S208" s="174"/>
    </row>
    <row r="209" spans="1:19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50"/>
      <c r="S209" s="174"/>
    </row>
    <row r="210" spans="1:19" x14ac:dyDescent="0.25">
      <c r="A210" s="50"/>
      <c r="B210" s="50"/>
      <c r="C210" s="50"/>
      <c r="D210" s="50"/>
      <c r="E210" s="50"/>
      <c r="F210" s="50"/>
      <c r="G210" s="50"/>
      <c r="H210" s="50"/>
      <c r="I210" s="90"/>
      <c r="J210" s="90"/>
      <c r="K210" s="50"/>
      <c r="L210" s="90"/>
      <c r="M210" s="50"/>
      <c r="N210" s="90"/>
      <c r="O210" s="50"/>
      <c r="P210" s="50"/>
      <c r="Q210" s="50"/>
      <c r="R210" s="50"/>
      <c r="S210" s="174"/>
    </row>
    <row r="211" spans="1:19" x14ac:dyDescent="0.25">
      <c r="A211" s="50"/>
      <c r="B211" s="50"/>
      <c r="C211" s="50"/>
      <c r="D211" s="50"/>
      <c r="E211" s="50"/>
      <c r="F211" s="50"/>
      <c r="G211" s="50"/>
      <c r="H211" s="50"/>
      <c r="I211" s="90"/>
      <c r="J211" s="90"/>
      <c r="K211" s="50"/>
      <c r="L211" s="90"/>
      <c r="M211" s="50"/>
      <c r="N211" s="90"/>
      <c r="O211" s="50"/>
      <c r="P211" s="50"/>
      <c r="Q211" s="50"/>
      <c r="R211" s="50"/>
      <c r="S211" s="174"/>
    </row>
    <row r="212" spans="1:19" x14ac:dyDescent="0.25">
      <c r="A212" s="50"/>
      <c r="B212" s="50"/>
      <c r="C212" s="50"/>
      <c r="D212" s="50"/>
      <c r="E212" s="50"/>
      <c r="F212" s="50"/>
      <c r="G212" s="50"/>
      <c r="H212" s="50"/>
      <c r="I212" s="90"/>
      <c r="J212" s="90"/>
      <c r="K212" s="50"/>
      <c r="L212" s="90"/>
      <c r="M212" s="50"/>
      <c r="N212" s="90"/>
      <c r="O212" s="50"/>
      <c r="P212" s="50"/>
      <c r="Q212" s="50"/>
      <c r="R212" s="50"/>
      <c r="S212" s="174"/>
    </row>
    <row r="213" spans="1:19" x14ac:dyDescent="0.25">
      <c r="A213" s="50"/>
      <c r="B213" s="50"/>
      <c r="C213" s="50"/>
      <c r="D213" s="50"/>
      <c r="E213" s="50"/>
      <c r="F213" s="50"/>
      <c r="G213" s="50"/>
      <c r="H213" s="50"/>
      <c r="I213" s="90"/>
      <c r="J213" s="90"/>
      <c r="K213" s="50"/>
      <c r="L213" s="90"/>
      <c r="M213" s="50"/>
      <c r="N213" s="90"/>
      <c r="O213" s="50"/>
      <c r="P213" s="50"/>
      <c r="Q213" s="50"/>
      <c r="R213" s="50"/>
      <c r="S213" s="174"/>
    </row>
    <row r="214" spans="1:19" x14ac:dyDescent="0.25">
      <c r="A214" s="50"/>
      <c r="B214" s="50"/>
      <c r="C214" s="50"/>
      <c r="D214" s="50"/>
      <c r="E214" s="50"/>
      <c r="F214" s="50"/>
      <c r="G214" s="50"/>
      <c r="H214" s="50"/>
      <c r="I214" s="90"/>
      <c r="J214" s="90"/>
      <c r="K214" s="50"/>
      <c r="L214" s="90"/>
      <c r="M214" s="50"/>
      <c r="N214" s="90"/>
      <c r="O214" s="50"/>
      <c r="P214" s="50"/>
      <c r="Q214" s="50"/>
      <c r="R214" s="50"/>
      <c r="S214" s="174"/>
    </row>
    <row r="215" spans="1:19" x14ac:dyDescent="0.25">
      <c r="A215" s="50"/>
      <c r="B215" s="50"/>
      <c r="C215" s="50"/>
      <c r="D215" s="50"/>
      <c r="E215" s="50"/>
      <c r="F215" s="50"/>
      <c r="G215" s="50"/>
      <c r="H215" s="50"/>
      <c r="I215" s="90"/>
      <c r="J215" s="90"/>
      <c r="K215" s="50"/>
      <c r="L215" s="90"/>
      <c r="M215" s="50"/>
      <c r="N215" s="90"/>
      <c r="O215" s="50"/>
      <c r="P215" s="50"/>
      <c r="Q215" s="50"/>
      <c r="R215" s="50"/>
      <c r="S215" s="174"/>
    </row>
    <row r="216" spans="1:19" x14ac:dyDescent="0.25">
      <c r="A216" s="50"/>
      <c r="B216" s="50"/>
      <c r="C216" s="50"/>
      <c r="D216" s="50"/>
      <c r="E216" s="50"/>
      <c r="F216" s="50"/>
      <c r="G216" s="50"/>
      <c r="H216" s="50"/>
      <c r="I216" s="90"/>
      <c r="J216" s="90"/>
      <c r="K216" s="50"/>
      <c r="L216" s="90"/>
      <c r="M216" s="50"/>
      <c r="N216" s="90"/>
      <c r="O216" s="50"/>
      <c r="P216" s="50"/>
      <c r="Q216" s="50"/>
      <c r="R216" s="50"/>
      <c r="S216" s="174"/>
    </row>
    <row r="217" spans="1:19" x14ac:dyDescent="0.25">
      <c r="A217" s="50"/>
      <c r="B217" s="50"/>
      <c r="C217" s="50"/>
      <c r="D217" s="50"/>
      <c r="E217" s="50"/>
      <c r="F217" s="50"/>
      <c r="G217" s="50"/>
      <c r="H217" s="50"/>
      <c r="I217" s="90"/>
      <c r="J217" s="90"/>
      <c r="K217" s="50"/>
      <c r="L217" s="90"/>
      <c r="M217" s="50"/>
      <c r="N217" s="90"/>
      <c r="O217" s="50"/>
      <c r="P217" s="50"/>
      <c r="Q217" s="50"/>
      <c r="R217" s="50"/>
      <c r="S217" s="174"/>
    </row>
    <row r="218" spans="1:19" x14ac:dyDescent="0.25">
      <c r="A218" s="50"/>
      <c r="B218" s="50"/>
      <c r="C218" s="50"/>
      <c r="D218" s="50"/>
      <c r="E218" s="50"/>
      <c r="F218" s="50"/>
      <c r="G218" s="50"/>
      <c r="H218" s="50"/>
      <c r="I218" s="90"/>
      <c r="J218" s="90"/>
      <c r="K218" s="50"/>
      <c r="L218" s="90"/>
      <c r="M218" s="50"/>
      <c r="N218" s="90"/>
      <c r="O218" s="50"/>
      <c r="P218" s="50"/>
      <c r="Q218" s="50"/>
      <c r="R218" s="50"/>
      <c r="S218" s="174"/>
    </row>
    <row r="219" spans="1:19" x14ac:dyDescent="0.25">
      <c r="A219" s="50"/>
      <c r="B219" s="50"/>
      <c r="C219" s="50"/>
      <c r="D219" s="50"/>
      <c r="E219" s="50"/>
      <c r="F219" s="50"/>
      <c r="G219" s="50"/>
      <c r="H219" s="50"/>
      <c r="I219" s="90"/>
      <c r="J219" s="90"/>
      <c r="K219" s="50"/>
      <c r="L219" s="90"/>
      <c r="M219" s="50"/>
      <c r="N219" s="90"/>
      <c r="O219" s="50"/>
      <c r="P219" s="50"/>
      <c r="Q219" s="50"/>
      <c r="R219" s="50"/>
      <c r="S219" s="174"/>
    </row>
    <row r="220" spans="1:19" x14ac:dyDescent="0.25">
      <c r="A220" s="50"/>
      <c r="B220" s="50"/>
      <c r="C220" s="50"/>
      <c r="D220" s="50"/>
      <c r="E220" s="50"/>
      <c r="F220" s="50"/>
      <c r="G220" s="50"/>
      <c r="H220" s="50"/>
      <c r="I220" s="90"/>
      <c r="J220" s="90"/>
      <c r="K220" s="50"/>
      <c r="L220" s="90"/>
      <c r="M220" s="50"/>
      <c r="N220" s="90"/>
      <c r="O220" s="50"/>
      <c r="P220" s="50"/>
      <c r="Q220" s="50"/>
      <c r="R220" s="50"/>
      <c r="S220" s="174"/>
    </row>
    <row r="221" spans="1:19" x14ac:dyDescent="0.25">
      <c r="A221" s="50"/>
      <c r="B221" s="50"/>
      <c r="C221" s="50"/>
      <c r="D221" s="50"/>
      <c r="E221" s="50"/>
      <c r="F221" s="50"/>
      <c r="G221" s="50"/>
      <c r="H221" s="50"/>
      <c r="I221" s="90"/>
      <c r="J221" s="90"/>
      <c r="K221" s="50"/>
      <c r="L221" s="90"/>
      <c r="M221" s="50"/>
      <c r="N221" s="90"/>
      <c r="O221" s="50"/>
      <c r="P221" s="50"/>
      <c r="Q221" s="50"/>
      <c r="R221" s="50"/>
      <c r="S221" s="174"/>
    </row>
    <row r="222" spans="1:19" x14ac:dyDescent="0.25">
      <c r="A222" s="50"/>
      <c r="B222" s="50"/>
      <c r="C222" s="50"/>
      <c r="D222" s="50"/>
      <c r="E222" s="50"/>
      <c r="F222" s="50"/>
      <c r="G222" s="50"/>
      <c r="H222" s="50"/>
      <c r="I222" s="90"/>
      <c r="J222" s="90"/>
      <c r="K222" s="50"/>
      <c r="L222" s="90"/>
      <c r="M222" s="50"/>
      <c r="N222" s="90"/>
      <c r="O222" s="50"/>
      <c r="P222" s="50"/>
      <c r="Q222" s="50"/>
      <c r="R222" s="50"/>
      <c r="S222" s="174"/>
    </row>
    <row r="223" spans="1:19" x14ac:dyDescent="0.25">
      <c r="A223" s="50"/>
      <c r="B223" s="50"/>
      <c r="C223" s="50"/>
      <c r="D223" s="50"/>
      <c r="E223" s="50"/>
      <c r="F223" s="50"/>
      <c r="G223" s="50"/>
      <c r="H223" s="50"/>
      <c r="I223" s="90"/>
      <c r="J223" s="90"/>
      <c r="K223" s="50"/>
      <c r="L223" s="90"/>
      <c r="M223" s="50"/>
      <c r="N223" s="90"/>
      <c r="O223" s="50"/>
      <c r="P223" s="50"/>
      <c r="Q223" s="50"/>
      <c r="R223" s="50"/>
      <c r="S223" s="174"/>
    </row>
    <row r="224" spans="1:19" x14ac:dyDescent="0.25">
      <c r="A224" s="50"/>
      <c r="B224" s="50"/>
      <c r="C224" s="50"/>
      <c r="D224" s="50"/>
      <c r="E224" s="50"/>
      <c r="F224" s="50"/>
      <c r="G224" s="50"/>
      <c r="H224" s="50"/>
      <c r="I224" s="90"/>
      <c r="J224" s="90"/>
      <c r="K224" s="50"/>
      <c r="L224" s="90"/>
      <c r="M224" s="50"/>
      <c r="N224" s="90"/>
      <c r="O224" s="50"/>
      <c r="P224" s="50"/>
      <c r="Q224" s="50"/>
      <c r="R224" s="50"/>
      <c r="S224" s="174"/>
    </row>
    <row r="225" spans="1:19" x14ac:dyDescent="0.25">
      <c r="A225" s="50"/>
      <c r="B225" s="50"/>
      <c r="C225" s="50"/>
      <c r="D225" s="50"/>
      <c r="E225" s="50"/>
      <c r="F225" s="50"/>
      <c r="G225" s="50"/>
      <c r="H225" s="50"/>
      <c r="I225" s="90"/>
      <c r="J225" s="90"/>
      <c r="K225" s="50"/>
      <c r="L225" s="90"/>
      <c r="M225" s="50"/>
      <c r="N225" s="90"/>
      <c r="O225" s="50"/>
      <c r="P225" s="50"/>
      <c r="Q225" s="50"/>
      <c r="R225" s="50"/>
      <c r="S225" s="174"/>
    </row>
    <row r="226" spans="1:19" x14ac:dyDescent="0.25">
      <c r="A226" s="50"/>
      <c r="B226" s="50"/>
      <c r="C226" s="50"/>
      <c r="D226" s="50"/>
      <c r="E226" s="50"/>
      <c r="F226" s="50"/>
      <c r="G226" s="50"/>
      <c r="H226" s="50"/>
      <c r="I226" s="90"/>
      <c r="J226" s="90"/>
      <c r="K226" s="50"/>
      <c r="L226" s="90"/>
      <c r="M226" s="50"/>
      <c r="N226" s="90"/>
      <c r="O226" s="50"/>
      <c r="P226" s="50"/>
      <c r="Q226" s="50"/>
      <c r="R226" s="50"/>
      <c r="S226" s="174"/>
    </row>
    <row r="227" spans="1:19" x14ac:dyDescent="0.25">
      <c r="A227" s="50"/>
      <c r="B227" s="50"/>
      <c r="C227" s="50"/>
      <c r="D227" s="50"/>
      <c r="E227" s="50"/>
      <c r="F227" s="50"/>
      <c r="G227" s="50"/>
      <c r="H227" s="50"/>
      <c r="I227" s="90"/>
      <c r="J227" s="90"/>
      <c r="K227" s="50"/>
      <c r="L227" s="90"/>
      <c r="M227" s="50"/>
      <c r="N227" s="90"/>
      <c r="O227" s="50"/>
      <c r="P227" s="50"/>
      <c r="Q227" s="50"/>
      <c r="R227" s="50"/>
      <c r="S227" s="174"/>
    </row>
    <row r="228" spans="1:19" x14ac:dyDescent="0.25">
      <c r="A228" s="50"/>
      <c r="B228" s="50"/>
      <c r="C228" s="50"/>
      <c r="D228" s="50"/>
      <c r="E228" s="50"/>
      <c r="F228" s="50"/>
      <c r="G228" s="50"/>
      <c r="H228" s="50"/>
      <c r="I228" s="90"/>
      <c r="J228" s="90"/>
      <c r="K228" s="50"/>
      <c r="L228" s="90"/>
      <c r="M228" s="50"/>
      <c r="N228" s="90"/>
      <c r="O228" s="50"/>
      <c r="P228" s="50"/>
      <c r="Q228" s="50"/>
      <c r="R228" s="50"/>
      <c r="S228" s="174"/>
    </row>
    <row r="229" spans="1:19" x14ac:dyDescent="0.25">
      <c r="A229" s="50"/>
      <c r="B229" s="50"/>
      <c r="C229" s="50"/>
      <c r="D229" s="50"/>
      <c r="E229" s="50"/>
      <c r="F229" s="50"/>
      <c r="G229" s="50"/>
      <c r="H229" s="50"/>
      <c r="I229" s="90"/>
      <c r="J229" s="90"/>
      <c r="K229" s="50"/>
      <c r="L229" s="90"/>
      <c r="M229" s="50"/>
      <c r="N229" s="90"/>
      <c r="O229" s="50"/>
      <c r="P229" s="50"/>
      <c r="Q229" s="50"/>
      <c r="R229" s="50"/>
      <c r="S229" s="174"/>
    </row>
    <row r="230" spans="1:19" x14ac:dyDescent="0.25">
      <c r="A230" s="50"/>
      <c r="B230" s="50"/>
      <c r="C230" s="50"/>
      <c r="D230" s="50"/>
      <c r="E230" s="50"/>
      <c r="F230" s="50"/>
      <c r="G230" s="50"/>
      <c r="H230" s="50"/>
      <c r="I230" s="90"/>
      <c r="J230" s="90"/>
      <c r="K230" s="50"/>
      <c r="L230" s="90"/>
      <c r="M230" s="50"/>
      <c r="N230" s="90"/>
      <c r="O230" s="50"/>
      <c r="P230" s="50"/>
      <c r="Q230" s="50"/>
      <c r="R230" s="50"/>
      <c r="S230" s="174"/>
    </row>
    <row r="231" spans="1:19" x14ac:dyDescent="0.25">
      <c r="A231" s="50"/>
      <c r="B231" s="50"/>
      <c r="C231" s="50"/>
      <c r="D231" s="50"/>
      <c r="E231" s="50"/>
      <c r="F231" s="50"/>
      <c r="G231" s="50"/>
      <c r="H231" s="50"/>
      <c r="I231" s="90"/>
      <c r="J231" s="90"/>
      <c r="K231" s="50"/>
      <c r="L231" s="90"/>
      <c r="M231" s="50"/>
      <c r="N231" s="90"/>
      <c r="O231" s="50"/>
      <c r="P231" s="50"/>
      <c r="Q231" s="50"/>
      <c r="R231" s="50"/>
      <c r="S231" s="174"/>
    </row>
    <row r="232" spans="1:19" x14ac:dyDescent="0.25">
      <c r="A232" s="50"/>
      <c r="B232" s="50"/>
      <c r="C232" s="50"/>
      <c r="D232" s="50"/>
      <c r="E232" s="50"/>
      <c r="F232" s="50"/>
      <c r="G232" s="50"/>
      <c r="H232" s="50"/>
      <c r="I232" s="90"/>
      <c r="J232" s="90"/>
      <c r="K232" s="50"/>
      <c r="L232" s="90"/>
      <c r="M232" s="50"/>
      <c r="N232" s="90"/>
      <c r="O232" s="50"/>
      <c r="P232" s="50"/>
      <c r="Q232" s="50"/>
      <c r="R232" s="50"/>
      <c r="S232" s="174"/>
    </row>
    <row r="233" spans="1:19" x14ac:dyDescent="0.25">
      <c r="A233" s="50"/>
      <c r="B233" s="50"/>
      <c r="C233" s="50"/>
      <c r="D233" s="50"/>
      <c r="E233" s="50"/>
      <c r="F233" s="50"/>
      <c r="G233" s="50"/>
      <c r="H233" s="50"/>
      <c r="I233" s="90"/>
      <c r="J233" s="90"/>
      <c r="K233" s="50"/>
      <c r="L233" s="90"/>
      <c r="M233" s="50"/>
      <c r="N233" s="90"/>
      <c r="O233" s="50"/>
      <c r="P233" s="50"/>
      <c r="Q233" s="50"/>
      <c r="R233" s="50"/>
      <c r="S233" s="174"/>
    </row>
    <row r="234" spans="1:19" x14ac:dyDescent="0.25">
      <c r="A234" s="50"/>
      <c r="B234" s="50"/>
      <c r="C234" s="50"/>
      <c r="D234" s="50"/>
      <c r="E234" s="50"/>
      <c r="F234" s="50"/>
      <c r="G234" s="50"/>
      <c r="H234" s="50"/>
      <c r="I234" s="90"/>
      <c r="J234" s="90"/>
      <c r="K234" s="50"/>
      <c r="L234" s="90"/>
      <c r="M234" s="50"/>
      <c r="N234" s="90"/>
      <c r="O234" s="50"/>
      <c r="P234" s="50"/>
      <c r="Q234" s="50"/>
      <c r="R234" s="50"/>
      <c r="S234" s="174"/>
    </row>
    <row r="235" spans="1:19" x14ac:dyDescent="0.25">
      <c r="A235" s="50"/>
      <c r="B235" s="50"/>
      <c r="C235" s="50"/>
      <c r="D235" s="50"/>
      <c r="E235" s="50"/>
      <c r="F235" s="50"/>
      <c r="G235" s="50"/>
      <c r="H235" s="50"/>
      <c r="I235" s="90"/>
      <c r="J235" s="90"/>
      <c r="K235" s="50"/>
      <c r="L235" s="90"/>
      <c r="M235" s="50"/>
      <c r="N235" s="90"/>
      <c r="O235" s="50"/>
      <c r="P235" s="50"/>
      <c r="Q235" s="50"/>
      <c r="R235" s="50"/>
      <c r="S235" s="174"/>
    </row>
    <row r="236" spans="1:19" x14ac:dyDescent="0.25">
      <c r="A236" s="50"/>
      <c r="B236" s="50"/>
      <c r="C236" s="50"/>
      <c r="D236" s="50"/>
      <c r="E236" s="50"/>
      <c r="F236" s="50"/>
      <c r="G236" s="50"/>
      <c r="H236" s="50"/>
      <c r="I236" s="90"/>
      <c r="J236" s="90"/>
      <c r="K236" s="50"/>
      <c r="L236" s="90"/>
      <c r="M236" s="50"/>
      <c r="N236" s="90"/>
      <c r="O236" s="50"/>
      <c r="P236" s="50"/>
      <c r="Q236" s="50"/>
      <c r="R236" s="50"/>
      <c r="S236" s="174"/>
    </row>
    <row r="237" spans="1:19" x14ac:dyDescent="0.25">
      <c r="A237" s="50"/>
      <c r="B237" s="50"/>
      <c r="C237" s="50"/>
      <c r="D237" s="50"/>
      <c r="E237" s="50"/>
      <c r="F237" s="50"/>
      <c r="G237" s="50"/>
      <c r="H237" s="50"/>
      <c r="I237" s="90"/>
      <c r="J237" s="90"/>
      <c r="K237" s="50"/>
      <c r="L237" s="90"/>
      <c r="M237" s="50"/>
      <c r="N237" s="90"/>
      <c r="O237" s="50"/>
      <c r="P237" s="50"/>
      <c r="Q237" s="50"/>
      <c r="R237" s="50"/>
      <c r="S237" s="174"/>
    </row>
    <row r="238" spans="1:19" x14ac:dyDescent="0.25">
      <c r="A238" s="50"/>
      <c r="B238" s="50"/>
      <c r="C238" s="50"/>
      <c r="D238" s="50"/>
      <c r="E238" s="50"/>
      <c r="F238" s="50"/>
      <c r="G238" s="50"/>
      <c r="H238" s="50"/>
      <c r="I238" s="90"/>
      <c r="J238" s="90"/>
      <c r="K238" s="50"/>
      <c r="L238" s="90"/>
      <c r="M238" s="50"/>
      <c r="N238" s="90"/>
      <c r="O238" s="50"/>
      <c r="P238" s="50"/>
      <c r="Q238" s="50"/>
      <c r="R238" s="50"/>
      <c r="S238" s="174"/>
    </row>
    <row r="239" spans="1:19" x14ac:dyDescent="0.25">
      <c r="A239" s="50"/>
      <c r="B239" s="50"/>
      <c r="C239" s="50"/>
      <c r="D239" s="50"/>
      <c r="E239" s="50"/>
      <c r="F239" s="50"/>
      <c r="G239" s="50"/>
      <c r="H239" s="50"/>
      <c r="I239" s="90"/>
      <c r="J239" s="90"/>
      <c r="K239" s="50"/>
      <c r="L239" s="90"/>
      <c r="M239" s="50"/>
      <c r="N239" s="90"/>
      <c r="O239" s="50"/>
      <c r="P239" s="50"/>
      <c r="Q239" s="50"/>
      <c r="R239" s="50"/>
      <c r="S239" s="174"/>
    </row>
    <row r="240" spans="1:19" x14ac:dyDescent="0.25">
      <c r="A240" s="50"/>
      <c r="B240" s="50"/>
      <c r="C240" s="50"/>
      <c r="D240" s="50"/>
      <c r="E240" s="50"/>
      <c r="F240" s="50"/>
      <c r="G240" s="50"/>
      <c r="H240" s="50"/>
      <c r="I240" s="90"/>
      <c r="J240" s="90"/>
      <c r="K240" s="50"/>
      <c r="L240" s="90"/>
      <c r="M240" s="50"/>
      <c r="N240" s="90"/>
      <c r="O240" s="50"/>
      <c r="P240" s="50"/>
      <c r="Q240" s="50"/>
      <c r="R240" s="50"/>
      <c r="S240" s="174"/>
    </row>
    <row r="241" spans="1:19" x14ac:dyDescent="0.25">
      <c r="A241" s="50"/>
      <c r="B241" s="50"/>
      <c r="C241" s="50"/>
      <c r="D241" s="50"/>
      <c r="E241" s="50"/>
      <c r="F241" s="50"/>
      <c r="G241" s="50"/>
      <c r="H241" s="50"/>
      <c r="I241" s="90"/>
      <c r="J241" s="90"/>
      <c r="K241" s="50"/>
      <c r="L241" s="90"/>
      <c r="M241" s="50"/>
      <c r="N241" s="90"/>
      <c r="O241" s="50"/>
      <c r="P241" s="50"/>
      <c r="Q241" s="50"/>
      <c r="R241" s="50"/>
      <c r="S241" s="174"/>
    </row>
    <row r="242" spans="1:19" x14ac:dyDescent="0.25">
      <c r="A242" s="50"/>
      <c r="B242" s="50"/>
      <c r="C242" s="50"/>
      <c r="D242" s="50"/>
      <c r="E242" s="50"/>
      <c r="F242" s="50"/>
      <c r="G242" s="50"/>
      <c r="H242" s="50"/>
      <c r="I242" s="90"/>
      <c r="J242" s="90"/>
      <c r="K242" s="50"/>
      <c r="L242" s="90"/>
      <c r="M242" s="50"/>
      <c r="N242" s="90"/>
      <c r="O242" s="50"/>
      <c r="P242" s="50"/>
      <c r="Q242" s="50"/>
      <c r="R242" s="50"/>
      <c r="S242" s="174"/>
    </row>
    <row r="243" spans="1:19" x14ac:dyDescent="0.25">
      <c r="A243" s="50"/>
      <c r="B243" s="50"/>
      <c r="C243" s="50"/>
      <c r="D243" s="50"/>
      <c r="E243" s="50"/>
      <c r="F243" s="50"/>
      <c r="G243" s="50"/>
      <c r="H243" s="50"/>
      <c r="I243" s="90"/>
      <c r="J243" s="90"/>
      <c r="K243" s="50"/>
      <c r="L243" s="90"/>
      <c r="M243" s="50"/>
      <c r="N243" s="90"/>
      <c r="O243" s="50"/>
      <c r="P243" s="50"/>
      <c r="Q243" s="50"/>
      <c r="R243" s="50"/>
      <c r="S243" s="174"/>
    </row>
    <row r="244" spans="1:19" x14ac:dyDescent="0.25">
      <c r="A244" s="50"/>
      <c r="B244" s="50"/>
      <c r="C244" s="50"/>
      <c r="D244" s="50"/>
      <c r="E244" s="50"/>
      <c r="F244" s="50"/>
      <c r="G244" s="50"/>
      <c r="H244" s="50"/>
      <c r="I244" s="90"/>
      <c r="J244" s="90"/>
      <c r="K244" s="50"/>
      <c r="L244" s="90"/>
      <c r="M244" s="50"/>
      <c r="N244" s="90"/>
      <c r="O244" s="50"/>
      <c r="P244" s="50"/>
      <c r="Q244" s="50"/>
      <c r="R244" s="50"/>
      <c r="S244" s="174"/>
    </row>
    <row r="245" spans="1:19" x14ac:dyDescent="0.25">
      <c r="A245" s="50"/>
      <c r="B245" s="50"/>
      <c r="C245" s="50"/>
      <c r="D245" s="50"/>
      <c r="E245" s="50"/>
      <c r="F245" s="50"/>
      <c r="G245" s="50"/>
      <c r="H245" s="50"/>
      <c r="I245" s="90"/>
      <c r="J245" s="90"/>
      <c r="K245" s="50"/>
      <c r="L245" s="90"/>
      <c r="M245" s="50"/>
      <c r="N245" s="90"/>
      <c r="O245" s="50"/>
      <c r="P245" s="50"/>
      <c r="Q245" s="50"/>
      <c r="R245" s="50"/>
      <c r="S245" s="174"/>
    </row>
    <row r="246" spans="1:19" x14ac:dyDescent="0.25">
      <c r="A246" s="50"/>
      <c r="B246" s="50"/>
      <c r="C246" s="50"/>
      <c r="D246" s="50"/>
      <c r="E246" s="50"/>
      <c r="F246" s="50"/>
      <c r="G246" s="50"/>
      <c r="H246" s="50"/>
      <c r="I246" s="90"/>
      <c r="J246" s="90"/>
      <c r="K246" s="50"/>
      <c r="L246" s="90"/>
      <c r="M246" s="50"/>
      <c r="N246" s="90"/>
      <c r="O246" s="50"/>
      <c r="P246" s="50"/>
      <c r="Q246" s="50"/>
      <c r="R246" s="50"/>
      <c r="S246" s="174"/>
    </row>
    <row r="247" spans="1:19" x14ac:dyDescent="0.25">
      <c r="A247" s="50"/>
      <c r="B247" s="50"/>
      <c r="C247" s="50"/>
      <c r="D247" s="50"/>
      <c r="E247" s="50"/>
      <c r="F247" s="50"/>
      <c r="G247" s="50"/>
      <c r="H247" s="50"/>
      <c r="I247" s="90"/>
      <c r="J247" s="90"/>
      <c r="K247" s="50"/>
      <c r="L247" s="90"/>
      <c r="M247" s="50"/>
      <c r="N247" s="90"/>
      <c r="O247" s="50"/>
      <c r="P247" s="50"/>
      <c r="Q247" s="50"/>
      <c r="R247" s="50"/>
      <c r="S247" s="174"/>
    </row>
    <row r="248" spans="1:19" x14ac:dyDescent="0.25">
      <c r="A248" s="50"/>
      <c r="B248" s="50"/>
      <c r="C248" s="50"/>
      <c r="D248" s="50"/>
      <c r="E248" s="50"/>
      <c r="F248" s="50"/>
      <c r="G248" s="50"/>
      <c r="H248" s="50"/>
      <c r="I248" s="90"/>
      <c r="J248" s="90"/>
      <c r="K248" s="50"/>
      <c r="L248" s="90"/>
      <c r="M248" s="50"/>
      <c r="N248" s="90"/>
      <c r="O248" s="50"/>
      <c r="P248" s="50"/>
      <c r="Q248" s="50"/>
      <c r="R248" s="50"/>
      <c r="S248" s="174"/>
    </row>
    <row r="249" spans="1:19" x14ac:dyDescent="0.25">
      <c r="A249" s="50"/>
      <c r="B249" s="50"/>
      <c r="C249" s="50"/>
      <c r="D249" s="50"/>
      <c r="E249" s="50"/>
      <c r="F249" s="50"/>
      <c r="G249" s="50"/>
      <c r="H249" s="50"/>
      <c r="I249" s="90"/>
      <c r="J249" s="90"/>
      <c r="K249" s="50"/>
      <c r="L249" s="90"/>
      <c r="M249" s="50"/>
      <c r="N249" s="90"/>
      <c r="O249" s="50"/>
      <c r="P249" s="50"/>
      <c r="Q249" s="50"/>
      <c r="R249" s="50"/>
      <c r="S249" s="174"/>
    </row>
    <row r="250" spans="1:19" x14ac:dyDescent="0.25">
      <c r="A250" s="50"/>
      <c r="B250" s="50"/>
      <c r="C250" s="50"/>
      <c r="D250" s="50"/>
      <c r="E250" s="50"/>
      <c r="F250" s="50"/>
      <c r="G250" s="50"/>
      <c r="H250" s="50"/>
      <c r="I250" s="90"/>
      <c r="J250" s="90"/>
      <c r="K250" s="50"/>
      <c r="L250" s="90"/>
      <c r="M250" s="50"/>
      <c r="N250" s="90"/>
      <c r="O250" s="50"/>
      <c r="P250" s="50"/>
      <c r="Q250" s="50"/>
      <c r="R250" s="50"/>
      <c r="S250" s="174"/>
    </row>
    <row r="251" spans="1:19" x14ac:dyDescent="0.25">
      <c r="A251" s="50"/>
      <c r="B251" s="50"/>
      <c r="C251" s="50"/>
      <c r="D251" s="50"/>
      <c r="E251" s="50"/>
      <c r="F251" s="50"/>
      <c r="G251" s="50"/>
      <c r="H251" s="50"/>
      <c r="I251" s="90"/>
      <c r="J251" s="90"/>
      <c r="K251" s="50"/>
      <c r="L251" s="90"/>
      <c r="M251" s="50"/>
      <c r="N251" s="90"/>
      <c r="O251" s="50"/>
      <c r="P251" s="50"/>
      <c r="Q251" s="50"/>
      <c r="R251" s="50"/>
      <c r="S251" s="174"/>
    </row>
    <row r="252" spans="1:19" x14ac:dyDescent="0.25">
      <c r="A252" s="50"/>
      <c r="B252" s="50"/>
      <c r="C252" s="50"/>
      <c r="D252" s="50"/>
      <c r="E252" s="50"/>
      <c r="F252" s="50"/>
      <c r="G252" s="50"/>
      <c r="H252" s="50"/>
      <c r="I252" s="90"/>
      <c r="J252" s="90"/>
      <c r="K252" s="50"/>
      <c r="L252" s="90"/>
      <c r="M252" s="50"/>
      <c r="N252" s="90"/>
      <c r="O252" s="50"/>
      <c r="P252" s="50"/>
      <c r="Q252" s="50"/>
      <c r="R252" s="50"/>
      <c r="S252" s="174"/>
    </row>
    <row r="253" spans="1:19" x14ac:dyDescent="0.25">
      <c r="A253" s="50"/>
      <c r="B253" s="50"/>
      <c r="C253" s="50"/>
      <c r="D253" s="50"/>
      <c r="E253" s="50"/>
      <c r="F253" s="50"/>
      <c r="G253" s="50"/>
      <c r="H253" s="50"/>
      <c r="I253" s="90"/>
      <c r="J253" s="90"/>
      <c r="K253" s="50"/>
      <c r="L253" s="90"/>
      <c r="M253" s="50"/>
      <c r="N253" s="90"/>
      <c r="O253" s="50"/>
      <c r="P253" s="50"/>
      <c r="Q253" s="50"/>
      <c r="R253" s="50"/>
      <c r="S253" s="174"/>
    </row>
    <row r="254" spans="1:19" x14ac:dyDescent="0.25">
      <c r="A254" s="50"/>
      <c r="B254" s="50"/>
      <c r="C254" s="50"/>
      <c r="D254" s="50"/>
      <c r="E254" s="50"/>
      <c r="F254" s="50"/>
      <c r="G254" s="50"/>
      <c r="H254" s="50"/>
      <c r="I254" s="90"/>
      <c r="J254" s="90"/>
      <c r="K254" s="50"/>
      <c r="L254" s="90"/>
      <c r="M254" s="50"/>
      <c r="N254" s="90"/>
      <c r="O254" s="50"/>
      <c r="P254" s="50"/>
      <c r="Q254" s="50"/>
      <c r="R254" s="50"/>
      <c r="S254" s="174"/>
    </row>
    <row r="255" spans="1:19" x14ac:dyDescent="0.25">
      <c r="A255" s="50"/>
      <c r="B255" s="50"/>
      <c r="C255" s="50"/>
      <c r="D255" s="50"/>
      <c r="E255" s="50"/>
      <c r="F255" s="50"/>
      <c r="G255" s="50"/>
      <c r="H255" s="50"/>
      <c r="I255" s="90"/>
      <c r="J255" s="90"/>
      <c r="K255" s="50"/>
      <c r="L255" s="90"/>
      <c r="M255" s="50"/>
      <c r="N255" s="90"/>
      <c r="O255" s="50"/>
      <c r="P255" s="50"/>
      <c r="Q255" s="50"/>
      <c r="R255" s="50"/>
      <c r="S255" s="174"/>
    </row>
    <row r="256" spans="1:19" x14ac:dyDescent="0.25">
      <c r="A256" s="50"/>
      <c r="B256" s="50"/>
      <c r="C256" s="50"/>
      <c r="D256" s="50"/>
      <c r="E256" s="50"/>
      <c r="F256" s="50"/>
      <c r="G256" s="50"/>
      <c r="H256" s="50"/>
      <c r="I256" s="90"/>
      <c r="J256" s="90"/>
      <c r="K256" s="50"/>
      <c r="L256" s="90"/>
      <c r="M256" s="50"/>
      <c r="N256" s="90"/>
      <c r="O256" s="50"/>
      <c r="P256" s="50"/>
      <c r="Q256" s="50"/>
      <c r="R256" s="50"/>
      <c r="S256" s="174"/>
    </row>
    <row r="257" spans="1:19" x14ac:dyDescent="0.25">
      <c r="A257" s="50"/>
      <c r="B257" s="50"/>
      <c r="C257" s="50"/>
      <c r="D257" s="50"/>
      <c r="E257" s="50"/>
      <c r="F257" s="50"/>
      <c r="G257" s="50"/>
      <c r="H257" s="50"/>
      <c r="I257" s="90"/>
      <c r="J257" s="90"/>
      <c r="K257" s="50"/>
      <c r="L257" s="90"/>
      <c r="M257" s="50"/>
      <c r="N257" s="90"/>
      <c r="O257" s="50"/>
      <c r="P257" s="50"/>
      <c r="Q257" s="50"/>
      <c r="R257" s="50"/>
      <c r="S257" s="174"/>
    </row>
    <row r="258" spans="1:19" x14ac:dyDescent="0.25">
      <c r="A258" s="50"/>
      <c r="B258" s="50"/>
      <c r="C258" s="50"/>
      <c r="D258" s="50"/>
      <c r="E258" s="50"/>
      <c r="F258" s="50"/>
      <c r="G258" s="50"/>
      <c r="H258" s="50"/>
      <c r="I258" s="90"/>
      <c r="J258" s="90"/>
      <c r="K258" s="50"/>
      <c r="L258" s="90"/>
      <c r="M258" s="50"/>
      <c r="N258" s="90"/>
      <c r="O258" s="50"/>
      <c r="P258" s="50"/>
      <c r="Q258" s="50"/>
      <c r="R258" s="50"/>
      <c r="S258" s="174"/>
    </row>
    <row r="259" spans="1:19" x14ac:dyDescent="0.25">
      <c r="A259" s="50"/>
      <c r="B259" s="50"/>
      <c r="C259" s="50"/>
      <c r="D259" s="50"/>
      <c r="E259" s="50"/>
      <c r="F259" s="50"/>
      <c r="G259" s="50"/>
      <c r="H259" s="50"/>
      <c r="I259" s="90"/>
      <c r="J259" s="90"/>
      <c r="K259" s="50"/>
      <c r="L259" s="90"/>
      <c r="M259" s="50"/>
      <c r="N259" s="90"/>
      <c r="O259" s="50"/>
      <c r="P259" s="50"/>
      <c r="Q259" s="50"/>
      <c r="R259" s="50"/>
      <c r="S259" s="174"/>
    </row>
    <row r="260" spans="1:19" x14ac:dyDescent="0.25">
      <c r="A260" s="50"/>
      <c r="B260" s="50"/>
      <c r="C260" s="50"/>
      <c r="D260" s="50"/>
      <c r="E260" s="50"/>
      <c r="F260" s="50"/>
      <c r="G260" s="50"/>
      <c r="H260" s="50"/>
      <c r="I260" s="90"/>
      <c r="J260" s="90"/>
      <c r="K260" s="50"/>
      <c r="L260" s="90"/>
      <c r="M260" s="50"/>
      <c r="N260" s="90"/>
      <c r="O260" s="50"/>
      <c r="P260" s="50"/>
      <c r="Q260" s="50"/>
      <c r="R260" s="50"/>
      <c r="S260" s="174"/>
    </row>
    <row r="261" spans="1:19" x14ac:dyDescent="0.25">
      <c r="A261" s="50"/>
      <c r="B261" s="50"/>
      <c r="C261" s="50"/>
      <c r="D261" s="50"/>
      <c r="E261" s="50"/>
      <c r="F261" s="50"/>
      <c r="G261" s="50"/>
      <c r="H261" s="50"/>
      <c r="I261" s="90"/>
      <c r="J261" s="90"/>
      <c r="K261" s="50"/>
      <c r="L261" s="90"/>
      <c r="M261" s="50"/>
      <c r="N261" s="90"/>
      <c r="O261" s="50"/>
      <c r="P261" s="50"/>
      <c r="Q261" s="50"/>
      <c r="R261" s="50"/>
      <c r="S261" s="174"/>
    </row>
    <row r="262" spans="1:19" x14ac:dyDescent="0.25">
      <c r="A262" s="50"/>
      <c r="B262" s="50"/>
      <c r="C262" s="50"/>
      <c r="D262" s="50"/>
      <c r="E262" s="50"/>
      <c r="F262" s="50"/>
      <c r="G262" s="50"/>
      <c r="H262" s="50"/>
      <c r="I262" s="90"/>
      <c r="J262" s="90"/>
      <c r="K262" s="50"/>
      <c r="L262" s="90"/>
      <c r="M262" s="50"/>
      <c r="N262" s="90"/>
      <c r="O262" s="50"/>
      <c r="P262" s="50"/>
      <c r="Q262" s="50"/>
      <c r="R262" s="50"/>
      <c r="S262" s="174"/>
    </row>
  </sheetData>
  <sheetProtection algorithmName="SHA-512" hashValue="viYEB8/v+uvyPxQ7/s0QdJmb9ziQkGeBjFDL4Cp8eTZEzOuSL2tGp7F/MKADpw2s1o3Flkn+d3/+Kf2OvCARUA==" saltValue="1RQd9pJy6VwU7te5dwNzOA==" spinCount="100000" sheet="1" objects="1" scenarios="1"/>
  <mergeCells count="42">
    <mergeCell ref="A1:O1"/>
    <mergeCell ref="E2:I2"/>
    <mergeCell ref="K2:L2"/>
    <mergeCell ref="M2:N2"/>
    <mergeCell ref="A36:O36"/>
    <mergeCell ref="E37:I37"/>
    <mergeCell ref="K37:L37"/>
    <mergeCell ref="M37:N37"/>
    <mergeCell ref="A3:D3"/>
    <mergeCell ref="K9:L9"/>
    <mergeCell ref="M9:N9"/>
    <mergeCell ref="A10:D10"/>
    <mergeCell ref="E9:I9"/>
    <mergeCell ref="E18:I18"/>
    <mergeCell ref="K18:L18"/>
    <mergeCell ref="M18:N18"/>
    <mergeCell ref="A17:O17"/>
    <mergeCell ref="A19:D19"/>
    <mergeCell ref="A8:P8"/>
    <mergeCell ref="A53:D53"/>
    <mergeCell ref="A60:O60"/>
    <mergeCell ref="E63:I63"/>
    <mergeCell ref="K63:L63"/>
    <mergeCell ref="M63:N63"/>
    <mergeCell ref="A38:D38"/>
    <mergeCell ref="M52:N52"/>
    <mergeCell ref="A48:O48"/>
    <mergeCell ref="E52:I52"/>
    <mergeCell ref="K52:L52"/>
    <mergeCell ref="A64:D64"/>
    <mergeCell ref="M73:N73"/>
    <mergeCell ref="M82:N82"/>
    <mergeCell ref="E82:I82"/>
    <mergeCell ref="K73:L73"/>
    <mergeCell ref="E73:I73"/>
    <mergeCell ref="A74:D74"/>
    <mergeCell ref="K82:L82"/>
    <mergeCell ref="M89:N89"/>
    <mergeCell ref="A90:D90"/>
    <mergeCell ref="A83:D83"/>
    <mergeCell ref="E89:I89"/>
    <mergeCell ref="K89:L89"/>
  </mergeCells>
  <phoneticPr fontId="12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R233"/>
  <sheetViews>
    <sheetView workbookViewId="0">
      <selection sqref="A1:R233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8.57031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0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3" style="7" customWidth="1"/>
  </cols>
  <sheetData>
    <row r="1" spans="1:18" ht="15.75" x14ac:dyDescent="0.25">
      <c r="A1" s="246" t="s">
        <v>87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</row>
    <row r="2" spans="1:18" ht="38.2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84" t="str">
        <f>$P$12</f>
        <v>ΑΘΡΟΙΣΜΑ ΜΕΤΑ ΤΗΝ ΑΝΑΓΩΓΗ</v>
      </c>
      <c r="Q2" s="78"/>
      <c r="R2" s="100"/>
    </row>
    <row r="3" spans="1:18" ht="116.25" customHeight="1" x14ac:dyDescent="0.25">
      <c r="A3" s="249" t="s">
        <v>88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</row>
    <row r="4" spans="1:18" ht="30" customHeight="1" x14ac:dyDescent="0.25">
      <c r="A4" s="79">
        <v>1</v>
      </c>
      <c r="B4" s="150" t="s">
        <v>244</v>
      </c>
      <c r="C4" s="150" t="s">
        <v>243</v>
      </c>
      <c r="D4" s="150" t="s">
        <v>815</v>
      </c>
      <c r="E4" s="38">
        <v>0</v>
      </c>
      <c r="F4" s="38">
        <f t="shared" ref="F4:F9" si="0">E4/4</f>
        <v>0</v>
      </c>
      <c r="G4" s="53">
        <f>F4*$G$5/$F$5</f>
        <v>0</v>
      </c>
      <c r="H4" s="38">
        <v>64.95</v>
      </c>
      <c r="I4" s="53">
        <f>H4*$I$5/$H$5</f>
        <v>314.68023255813949</v>
      </c>
      <c r="J4" s="38">
        <f>G4+I4</f>
        <v>314.68023255813949</v>
      </c>
      <c r="K4" s="38">
        <v>29.5</v>
      </c>
      <c r="L4" s="45">
        <f>K4*$L$8/$K$8</f>
        <v>21.205223433568946</v>
      </c>
      <c r="M4" s="38">
        <v>0</v>
      </c>
      <c r="N4" s="40">
        <f t="shared" ref="N4:N6" si="1">M4/$M$9*$N$9</f>
        <v>0</v>
      </c>
      <c r="O4" s="38">
        <f>F4+H4+K4+M4</f>
        <v>94.45</v>
      </c>
      <c r="P4" s="38">
        <f>J4+L4+N4</f>
        <v>335.88545599170845</v>
      </c>
      <c r="Q4" s="62"/>
      <c r="R4" s="100"/>
    </row>
    <row r="5" spans="1:18" ht="30" customHeight="1" x14ac:dyDescent="0.25">
      <c r="A5" s="104">
        <v>2</v>
      </c>
      <c r="B5" s="113" t="s">
        <v>246</v>
      </c>
      <c r="C5" s="114" t="s">
        <v>245</v>
      </c>
      <c r="D5" s="99" t="s">
        <v>817</v>
      </c>
      <c r="E5" s="38">
        <v>90.625</v>
      </c>
      <c r="F5" s="38">
        <f t="shared" si="0"/>
        <v>22.65625</v>
      </c>
      <c r="G5" s="38">
        <v>125</v>
      </c>
      <c r="H5" s="38">
        <v>77.400000000000006</v>
      </c>
      <c r="I5" s="38">
        <v>375</v>
      </c>
      <c r="J5" s="38">
        <f t="shared" ref="J5:J9" si="2">G5+I5</f>
        <v>500</v>
      </c>
      <c r="K5" s="38">
        <v>36.200000000000003</v>
      </c>
      <c r="L5" s="45">
        <f t="shared" ref="L5:L7" si="3">K5*$L$8/$K$8</f>
        <v>26.02132502695579</v>
      </c>
      <c r="M5" s="38">
        <v>0</v>
      </c>
      <c r="N5" s="40">
        <f t="shared" si="1"/>
        <v>0</v>
      </c>
      <c r="O5" s="38">
        <f>F5+H5+K5+M5</f>
        <v>136.25625000000002</v>
      </c>
      <c r="P5" s="38">
        <f t="shared" ref="P5:P9" si="4">J5+L5+N5</f>
        <v>526.02132502695576</v>
      </c>
      <c r="Q5" s="60"/>
      <c r="R5" s="100"/>
    </row>
    <row r="6" spans="1:18" ht="30" customHeight="1" x14ac:dyDescent="0.25">
      <c r="A6" s="105">
        <v>3</v>
      </c>
      <c r="B6" s="122" t="s">
        <v>926</v>
      </c>
      <c r="C6" s="119" t="s">
        <v>927</v>
      </c>
      <c r="D6" s="106" t="s">
        <v>820</v>
      </c>
      <c r="E6" s="53">
        <v>11.35</v>
      </c>
      <c r="F6" s="38">
        <f t="shared" si="0"/>
        <v>2.8374999999999999</v>
      </c>
      <c r="G6" s="53">
        <f>F6*$G$5/$F$5</f>
        <v>15.655172413793103</v>
      </c>
      <c r="H6" s="53">
        <v>75.3</v>
      </c>
      <c r="I6" s="53">
        <f>H6*$I$5/$H$5</f>
        <v>364.82558139534882</v>
      </c>
      <c r="J6" s="38">
        <f t="shared" si="2"/>
        <v>380.4807538091419</v>
      </c>
      <c r="K6" s="53">
        <v>32</v>
      </c>
      <c r="L6" s="45">
        <f t="shared" si="3"/>
        <v>23.002276266922248</v>
      </c>
      <c r="M6" s="43">
        <v>0</v>
      </c>
      <c r="N6" s="40">
        <f t="shared" si="1"/>
        <v>0</v>
      </c>
      <c r="O6" s="38">
        <f t="shared" ref="O6:O9" si="5">F6+H6+K6+M6</f>
        <v>110.1375</v>
      </c>
      <c r="P6" s="38">
        <f t="shared" si="4"/>
        <v>403.48303007606415</v>
      </c>
      <c r="Q6" s="62"/>
      <c r="R6" s="100"/>
    </row>
    <row r="7" spans="1:18" ht="30" customHeight="1" x14ac:dyDescent="0.25">
      <c r="A7" s="41">
        <v>6</v>
      </c>
      <c r="B7" s="82" t="s">
        <v>622</v>
      </c>
      <c r="C7" s="82" t="s">
        <v>621</v>
      </c>
      <c r="D7" s="106" t="s">
        <v>820</v>
      </c>
      <c r="E7" s="40">
        <v>65.575000000000003</v>
      </c>
      <c r="F7" s="38">
        <f t="shared" si="0"/>
        <v>16.393750000000001</v>
      </c>
      <c r="G7" s="53">
        <f t="shared" ref="G7:G8" si="6">F7*$G$5/$F$5</f>
        <v>90.448275862068968</v>
      </c>
      <c r="H7" s="40">
        <v>0</v>
      </c>
      <c r="I7" s="53">
        <f t="shared" ref="I7:I9" si="7">H7*$I$5/$H$5</f>
        <v>0</v>
      </c>
      <c r="J7" s="38">
        <f t="shared" si="2"/>
        <v>90.448275862068968</v>
      </c>
      <c r="K7" s="40">
        <v>56.3</v>
      </c>
      <c r="L7" s="45">
        <f t="shared" si="3"/>
        <v>40.469629807116327</v>
      </c>
      <c r="M7" s="40">
        <v>0</v>
      </c>
      <c r="N7" s="40">
        <f t="shared" ref="N7" si="8">M7/M8*N8</f>
        <v>0</v>
      </c>
      <c r="O7" s="38">
        <f t="shared" si="5"/>
        <v>72.693749999999994</v>
      </c>
      <c r="P7" s="38">
        <f t="shared" si="4"/>
        <v>130.9179056691853</v>
      </c>
      <c r="Q7" s="60"/>
      <c r="R7" s="100"/>
    </row>
    <row r="8" spans="1:18" ht="30" customHeight="1" x14ac:dyDescent="0.25">
      <c r="A8" s="41">
        <v>7</v>
      </c>
      <c r="B8" s="82" t="s">
        <v>604</v>
      </c>
      <c r="C8" s="82" t="s">
        <v>603</v>
      </c>
      <c r="D8" s="99" t="s">
        <v>817</v>
      </c>
      <c r="E8" s="40">
        <v>75.25</v>
      </c>
      <c r="F8" s="38">
        <f t="shared" si="0"/>
        <v>18.8125</v>
      </c>
      <c r="G8" s="53">
        <f t="shared" si="6"/>
        <v>103.79310344827586</v>
      </c>
      <c r="H8" s="40">
        <v>0</v>
      </c>
      <c r="I8" s="53">
        <f t="shared" si="7"/>
        <v>0</v>
      </c>
      <c r="J8" s="38">
        <f t="shared" si="2"/>
        <v>103.79310344827586</v>
      </c>
      <c r="K8" s="40">
        <v>417.35</v>
      </c>
      <c r="L8" s="40">
        <v>300</v>
      </c>
      <c r="M8" s="40">
        <v>40</v>
      </c>
      <c r="N8" s="40">
        <f>M8/$M$9*$N$9</f>
        <v>57.142857142857139</v>
      </c>
      <c r="O8" s="38">
        <f t="shared" si="5"/>
        <v>476.16250000000002</v>
      </c>
      <c r="P8" s="38">
        <f t="shared" si="4"/>
        <v>460.93596059113304</v>
      </c>
      <c r="Q8" s="60"/>
      <c r="R8" s="100"/>
    </row>
    <row r="9" spans="1:18" ht="30" customHeight="1" x14ac:dyDescent="0.25">
      <c r="A9" s="41">
        <v>9</v>
      </c>
      <c r="B9" s="82" t="s">
        <v>11</v>
      </c>
      <c r="C9" s="151" t="s">
        <v>12</v>
      </c>
      <c r="D9" s="82" t="s">
        <v>819</v>
      </c>
      <c r="E9" s="40">
        <v>88.75</v>
      </c>
      <c r="F9" s="38">
        <f t="shared" si="0"/>
        <v>22.1875</v>
      </c>
      <c r="G9" s="38">
        <f>F9*$G$5/$F$5</f>
        <v>122.41379310344827</v>
      </c>
      <c r="H9" s="40">
        <v>61.5</v>
      </c>
      <c r="I9" s="38">
        <f t="shared" si="7"/>
        <v>297.96511627906972</v>
      </c>
      <c r="J9" s="38">
        <f t="shared" si="2"/>
        <v>420.37890938251797</v>
      </c>
      <c r="K9" s="40">
        <v>33.15</v>
      </c>
      <c r="L9" s="45">
        <f>K9*$L$8/$K$8</f>
        <v>23.828920570264764</v>
      </c>
      <c r="M9" s="40">
        <v>140</v>
      </c>
      <c r="N9" s="40">
        <v>200</v>
      </c>
      <c r="O9" s="38">
        <f t="shared" si="5"/>
        <v>256.83749999999998</v>
      </c>
      <c r="P9" s="38">
        <f t="shared" si="4"/>
        <v>644.20782995278273</v>
      </c>
      <c r="Q9" s="60"/>
      <c r="R9" s="100"/>
    </row>
    <row r="10" spans="1:18" ht="42.75" customHeight="1" x14ac:dyDescent="0.25">
      <c r="A10" s="60"/>
      <c r="B10" s="107"/>
      <c r="C10" s="107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  <c r="R10" s="100"/>
    </row>
    <row r="11" spans="1:18" ht="25.5" x14ac:dyDescent="0.25">
      <c r="A11" s="74" t="s">
        <v>263</v>
      </c>
      <c r="B11" s="74" t="s">
        <v>264</v>
      </c>
      <c r="C11" s="92" t="s">
        <v>284</v>
      </c>
      <c r="D11" s="74" t="s">
        <v>266</v>
      </c>
      <c r="E11" s="252" t="s">
        <v>267</v>
      </c>
      <c r="F11" s="252"/>
      <c r="G11" s="252"/>
      <c r="H11" s="252"/>
      <c r="I11" s="252"/>
      <c r="J11" s="83"/>
      <c r="K11" s="252" t="s">
        <v>268</v>
      </c>
      <c r="L11" s="252"/>
      <c r="M11" s="252" t="s">
        <v>269</v>
      </c>
      <c r="N11" s="252"/>
      <c r="O11" s="83"/>
      <c r="P11" s="46"/>
      <c r="Q11" s="50"/>
      <c r="R11" s="100"/>
    </row>
    <row r="12" spans="1:18" ht="64.5" x14ac:dyDescent="0.25">
      <c r="A12" s="249" t="s">
        <v>89</v>
      </c>
      <c r="B12" s="249"/>
      <c r="C12" s="249"/>
      <c r="D12" s="249"/>
      <c r="E12" s="79" t="s">
        <v>271</v>
      </c>
      <c r="F12" s="79" t="s">
        <v>272</v>
      </c>
      <c r="G12" s="79" t="s">
        <v>273</v>
      </c>
      <c r="H12" s="79" t="s">
        <v>274</v>
      </c>
      <c r="I12" s="59" t="s">
        <v>275</v>
      </c>
      <c r="J12" s="80" t="s">
        <v>276</v>
      </c>
      <c r="K12" s="79" t="s">
        <v>271</v>
      </c>
      <c r="L12" s="81" t="s">
        <v>277</v>
      </c>
      <c r="M12" s="79" t="s">
        <v>278</v>
      </c>
      <c r="N12" s="79" t="s">
        <v>282</v>
      </c>
      <c r="O12" s="84" t="s">
        <v>270</v>
      </c>
      <c r="P12" s="77" t="s">
        <v>279</v>
      </c>
      <c r="Q12" s="50"/>
      <c r="R12" s="100"/>
    </row>
    <row r="13" spans="1:18" ht="30" customHeight="1" x14ac:dyDescent="0.25">
      <c r="A13" s="85">
        <v>1</v>
      </c>
      <c r="B13" s="152" t="s">
        <v>457</v>
      </c>
      <c r="C13" s="153" t="s">
        <v>456</v>
      </c>
      <c r="D13" s="153" t="s">
        <v>815</v>
      </c>
      <c r="E13" s="38">
        <v>0</v>
      </c>
      <c r="F13" s="38">
        <f>E13/4</f>
        <v>0</v>
      </c>
      <c r="G13" s="45">
        <f>F13/F22*G22</f>
        <v>0</v>
      </c>
      <c r="H13" s="45">
        <v>64.8</v>
      </c>
      <c r="I13" s="38">
        <f>H13/$H$14*$I$14</f>
        <v>190.58823529411762</v>
      </c>
      <c r="J13" s="45">
        <f>G13+I13</f>
        <v>190.58823529411762</v>
      </c>
      <c r="K13" s="38">
        <v>26.9</v>
      </c>
      <c r="L13" s="45">
        <f>K13/$K$14*$L$14</f>
        <v>77.670837343599615</v>
      </c>
      <c r="M13" s="38">
        <v>20</v>
      </c>
      <c r="N13" s="38">
        <f>M13/$M$26*$N$26</f>
        <v>50</v>
      </c>
      <c r="O13" s="38">
        <f>F13+H13+K13+M13</f>
        <v>111.69999999999999</v>
      </c>
      <c r="P13" s="45">
        <f>J13+L13+N13</f>
        <v>318.25907263771722</v>
      </c>
      <c r="Q13" s="60"/>
      <c r="R13" s="100"/>
    </row>
    <row r="14" spans="1:18" ht="30" customHeight="1" x14ac:dyDescent="0.25">
      <c r="A14" s="88">
        <v>2</v>
      </c>
      <c r="B14" s="154" t="s">
        <v>451</v>
      </c>
      <c r="C14" s="153" t="s">
        <v>450</v>
      </c>
      <c r="D14" s="153" t="s">
        <v>815</v>
      </c>
      <c r="E14" s="38">
        <v>40.704999999999998</v>
      </c>
      <c r="F14" s="38">
        <f t="shared" ref="F14:F16" si="9">E14/4</f>
        <v>10.17625</v>
      </c>
      <c r="G14" s="38">
        <f>F14/$F$22*$G$22</f>
        <v>21.984164704357408</v>
      </c>
      <c r="H14" s="38">
        <v>127.5</v>
      </c>
      <c r="I14" s="38">
        <v>375</v>
      </c>
      <c r="J14" s="45">
        <f t="shared" ref="J14:J33" si="10">G14+I14</f>
        <v>396.9841647043574</v>
      </c>
      <c r="K14" s="38">
        <v>103.9</v>
      </c>
      <c r="L14" s="38">
        <v>300</v>
      </c>
      <c r="M14" s="45">
        <v>50</v>
      </c>
      <c r="N14" s="38">
        <f t="shared" ref="N14:N25" si="11">M14/$M$26*$N$26</f>
        <v>125</v>
      </c>
      <c r="O14" s="38">
        <f t="shared" ref="O14:O33" si="12">F14+H14+K14+M14</f>
        <v>291.57625000000002</v>
      </c>
      <c r="P14" s="45">
        <f t="shared" ref="P14:P33" si="13">J14+L14+N14</f>
        <v>821.98416470435745</v>
      </c>
      <c r="Q14" s="60"/>
      <c r="R14" s="100"/>
    </row>
    <row r="15" spans="1:18" ht="30" customHeight="1" x14ac:dyDescent="0.25">
      <c r="A15" s="88">
        <v>3</v>
      </c>
      <c r="B15" s="155" t="s">
        <v>564</v>
      </c>
      <c r="C15" s="127" t="s">
        <v>563</v>
      </c>
      <c r="D15" s="127" t="s">
        <v>815</v>
      </c>
      <c r="E15" s="38">
        <v>38.125</v>
      </c>
      <c r="F15" s="38">
        <f t="shared" si="9"/>
        <v>9.53125</v>
      </c>
      <c r="G15" s="38">
        <f t="shared" ref="G15:G21" si="14">F15/$F$22*$G$22</f>
        <v>20.590745101427984</v>
      </c>
      <c r="H15" s="38">
        <v>0</v>
      </c>
      <c r="I15" s="38">
        <v>0</v>
      </c>
      <c r="J15" s="45">
        <f t="shared" si="10"/>
        <v>20.590745101427984</v>
      </c>
      <c r="K15" s="38">
        <v>87.5</v>
      </c>
      <c r="L15" s="45">
        <f t="shared" ref="L15:L33" si="15">K15/$K$14*$L$14</f>
        <v>252.64677574590951</v>
      </c>
      <c r="M15" s="38">
        <v>40</v>
      </c>
      <c r="N15" s="38">
        <f t="shared" si="11"/>
        <v>100</v>
      </c>
      <c r="O15" s="38">
        <f t="shared" si="12"/>
        <v>137.03125</v>
      </c>
      <c r="P15" s="45">
        <f t="shared" si="13"/>
        <v>373.23752084733746</v>
      </c>
      <c r="Q15" s="62"/>
      <c r="R15" s="100"/>
    </row>
    <row r="16" spans="1:18" ht="30" customHeight="1" x14ac:dyDescent="0.25">
      <c r="A16" s="88">
        <v>4</v>
      </c>
      <c r="B16" s="156" t="s">
        <v>244</v>
      </c>
      <c r="C16" s="157" t="s">
        <v>243</v>
      </c>
      <c r="D16" s="157" t="s">
        <v>815</v>
      </c>
      <c r="E16" s="38">
        <v>0</v>
      </c>
      <c r="F16" s="38">
        <f t="shared" si="9"/>
        <v>0</v>
      </c>
      <c r="G16" s="38">
        <f t="shared" si="14"/>
        <v>0</v>
      </c>
      <c r="H16" s="38">
        <v>64.95</v>
      </c>
      <c r="I16" s="38">
        <f>H16/$H$14*$I$14</f>
        <v>191.02941176470588</v>
      </c>
      <c r="J16" s="45">
        <f t="shared" si="10"/>
        <v>191.02941176470588</v>
      </c>
      <c r="K16" s="38">
        <v>29.5</v>
      </c>
      <c r="L16" s="45">
        <f t="shared" si="15"/>
        <v>85.178055822906629</v>
      </c>
      <c r="M16" s="38">
        <v>0</v>
      </c>
      <c r="N16" s="38">
        <f t="shared" si="11"/>
        <v>0</v>
      </c>
      <c r="O16" s="38">
        <f t="shared" si="12"/>
        <v>94.45</v>
      </c>
      <c r="P16" s="45">
        <f t="shared" si="13"/>
        <v>276.20746758761254</v>
      </c>
      <c r="Q16" s="62"/>
      <c r="R16" s="100"/>
    </row>
    <row r="17" spans="1:18" ht="30" customHeight="1" x14ac:dyDescent="0.25">
      <c r="A17" s="88">
        <v>5</v>
      </c>
      <c r="B17" s="155" t="s">
        <v>732</v>
      </c>
      <c r="C17" s="127" t="s">
        <v>733</v>
      </c>
      <c r="D17" s="127" t="s">
        <v>815</v>
      </c>
      <c r="E17" s="38">
        <v>45</v>
      </c>
      <c r="F17" s="38">
        <f>E17/4</f>
        <v>11.25</v>
      </c>
      <c r="G17" s="38">
        <f t="shared" si="14"/>
        <v>24.303830283652704</v>
      </c>
      <c r="H17" s="38">
        <v>0</v>
      </c>
      <c r="I17" s="38">
        <v>0</v>
      </c>
      <c r="J17" s="45">
        <f t="shared" si="10"/>
        <v>24.303830283652704</v>
      </c>
      <c r="K17" s="45">
        <v>0</v>
      </c>
      <c r="L17" s="45">
        <f t="shared" si="15"/>
        <v>0</v>
      </c>
      <c r="M17" s="38">
        <v>0</v>
      </c>
      <c r="N17" s="38">
        <f t="shared" si="11"/>
        <v>0</v>
      </c>
      <c r="O17" s="38">
        <f t="shared" si="12"/>
        <v>11.25</v>
      </c>
      <c r="P17" s="45">
        <f t="shared" si="13"/>
        <v>24.303830283652704</v>
      </c>
      <c r="Q17" s="62"/>
      <c r="R17" s="100"/>
    </row>
    <row r="18" spans="1:18" ht="30" customHeight="1" x14ac:dyDescent="0.25">
      <c r="A18" s="88">
        <v>6</v>
      </c>
      <c r="B18" s="155" t="s">
        <v>845</v>
      </c>
      <c r="C18" s="127" t="s">
        <v>846</v>
      </c>
      <c r="D18" s="127" t="s">
        <v>815</v>
      </c>
      <c r="E18" s="38">
        <v>27.16</v>
      </c>
      <c r="F18" s="38">
        <f t="shared" ref="F18:F33" si="16">E18/4</f>
        <v>6.79</v>
      </c>
      <c r="G18" s="38">
        <f t="shared" si="14"/>
        <v>14.668711788977943</v>
      </c>
      <c r="H18" s="38">
        <v>0</v>
      </c>
      <c r="I18" s="38">
        <v>0</v>
      </c>
      <c r="J18" s="45">
        <f t="shared" si="10"/>
        <v>14.668711788977943</v>
      </c>
      <c r="K18" s="38">
        <v>58.9</v>
      </c>
      <c r="L18" s="45">
        <f t="shared" si="15"/>
        <v>170.06737247353223</v>
      </c>
      <c r="M18" s="45">
        <v>0</v>
      </c>
      <c r="N18" s="38">
        <f t="shared" si="11"/>
        <v>0</v>
      </c>
      <c r="O18" s="38">
        <f t="shared" si="12"/>
        <v>65.69</v>
      </c>
      <c r="P18" s="45">
        <f t="shared" si="13"/>
        <v>184.73608426251016</v>
      </c>
      <c r="Q18" s="62"/>
      <c r="R18" s="100"/>
    </row>
    <row r="19" spans="1:18" ht="30" customHeight="1" x14ac:dyDescent="0.25">
      <c r="A19" s="88">
        <v>7</v>
      </c>
      <c r="B19" s="155" t="s">
        <v>776</v>
      </c>
      <c r="C19" s="127" t="s">
        <v>777</v>
      </c>
      <c r="D19" s="127" t="s">
        <v>815</v>
      </c>
      <c r="E19" s="38">
        <v>129.05500000000001</v>
      </c>
      <c r="F19" s="38">
        <f t="shared" si="16"/>
        <v>32.263750000000002</v>
      </c>
      <c r="G19" s="38">
        <f t="shared" si="14"/>
        <v>69.700684827928896</v>
      </c>
      <c r="H19" s="45">
        <v>0</v>
      </c>
      <c r="I19" s="38">
        <v>0</v>
      </c>
      <c r="J19" s="45">
        <f t="shared" si="10"/>
        <v>69.700684827928896</v>
      </c>
      <c r="K19" s="38">
        <v>17.95</v>
      </c>
      <c r="L19" s="45">
        <f t="shared" si="15"/>
        <v>51.828681424446579</v>
      </c>
      <c r="M19" s="38">
        <v>60</v>
      </c>
      <c r="N19" s="38">
        <f t="shared" si="11"/>
        <v>150</v>
      </c>
      <c r="O19" s="38">
        <f t="shared" si="12"/>
        <v>110.21375</v>
      </c>
      <c r="P19" s="45">
        <f t="shared" si="13"/>
        <v>271.52936625237544</v>
      </c>
      <c r="Q19" s="62"/>
      <c r="R19" s="100"/>
    </row>
    <row r="20" spans="1:18" ht="30" customHeight="1" x14ac:dyDescent="0.25">
      <c r="A20" s="88">
        <v>8</v>
      </c>
      <c r="B20" s="155" t="s">
        <v>782</v>
      </c>
      <c r="C20" s="127" t="s">
        <v>783</v>
      </c>
      <c r="D20" s="127" t="s">
        <v>815</v>
      </c>
      <c r="E20" s="38">
        <v>42.67</v>
      </c>
      <c r="F20" s="38">
        <f t="shared" si="16"/>
        <v>10.6675</v>
      </c>
      <c r="G20" s="38">
        <f t="shared" si="14"/>
        <v>23.045431960076908</v>
      </c>
      <c r="H20" s="45">
        <v>16.2</v>
      </c>
      <c r="I20" s="38">
        <f>H20/$H$14*$I$14</f>
        <v>47.647058823529406</v>
      </c>
      <c r="J20" s="45">
        <f t="shared" si="10"/>
        <v>70.692490783606317</v>
      </c>
      <c r="K20" s="38">
        <v>1.3</v>
      </c>
      <c r="L20" s="45">
        <f t="shared" si="15"/>
        <v>3.7536092396535126</v>
      </c>
      <c r="M20" s="38">
        <v>40</v>
      </c>
      <c r="N20" s="38">
        <f t="shared" si="11"/>
        <v>100</v>
      </c>
      <c r="O20" s="38">
        <f t="shared" si="12"/>
        <v>68.167500000000004</v>
      </c>
      <c r="P20" s="45">
        <f t="shared" si="13"/>
        <v>174.44610002325982</v>
      </c>
      <c r="Q20" s="62"/>
      <c r="R20" s="100"/>
    </row>
    <row r="21" spans="1:18" ht="30" customHeight="1" x14ac:dyDescent="0.25">
      <c r="A21" s="88">
        <v>9</v>
      </c>
      <c r="B21" s="155" t="s">
        <v>786</v>
      </c>
      <c r="C21" s="127" t="s">
        <v>787</v>
      </c>
      <c r="D21" s="127" t="s">
        <v>815</v>
      </c>
      <c r="E21" s="38">
        <v>78.099999999999994</v>
      </c>
      <c r="F21" s="38">
        <f t="shared" si="16"/>
        <v>19.524999999999999</v>
      </c>
      <c r="G21" s="38">
        <f t="shared" si="14"/>
        <v>42.180647670072801</v>
      </c>
      <c r="H21" s="45">
        <v>0</v>
      </c>
      <c r="I21" s="38">
        <f t="shared" ref="I21:I33" si="17">H21/$H$14*$I$14</f>
        <v>0</v>
      </c>
      <c r="J21" s="45">
        <f t="shared" si="10"/>
        <v>42.180647670072801</v>
      </c>
      <c r="K21" s="38">
        <v>102.95</v>
      </c>
      <c r="L21" s="45">
        <f t="shared" si="15"/>
        <v>297.25697786333012</v>
      </c>
      <c r="M21" s="38">
        <v>40</v>
      </c>
      <c r="N21" s="38">
        <f t="shared" si="11"/>
        <v>100</v>
      </c>
      <c r="O21" s="38">
        <f t="shared" si="12"/>
        <v>162.47499999999999</v>
      </c>
      <c r="P21" s="45">
        <f t="shared" si="13"/>
        <v>439.43762553340292</v>
      </c>
      <c r="Q21" s="62"/>
      <c r="R21" s="100"/>
    </row>
    <row r="22" spans="1:18" ht="30" customHeight="1" x14ac:dyDescent="0.25">
      <c r="A22" s="88">
        <v>10</v>
      </c>
      <c r="B22" s="158" t="s">
        <v>677</v>
      </c>
      <c r="C22" s="127" t="s">
        <v>676</v>
      </c>
      <c r="D22" s="127" t="s">
        <v>815</v>
      </c>
      <c r="E22" s="38">
        <v>231.44499999999999</v>
      </c>
      <c r="F22" s="38">
        <f t="shared" si="16"/>
        <v>57.861249999999998</v>
      </c>
      <c r="G22" s="45">
        <v>125</v>
      </c>
      <c r="H22" s="45">
        <v>0</v>
      </c>
      <c r="I22" s="38">
        <f t="shared" si="17"/>
        <v>0</v>
      </c>
      <c r="J22" s="45">
        <f t="shared" si="10"/>
        <v>125</v>
      </c>
      <c r="K22" s="38">
        <v>1.4</v>
      </c>
      <c r="L22" s="45">
        <f t="shared" si="15"/>
        <v>4.0423484119345519</v>
      </c>
      <c r="M22" s="38">
        <v>0</v>
      </c>
      <c r="N22" s="38">
        <f t="shared" si="11"/>
        <v>0</v>
      </c>
      <c r="O22" s="38">
        <f t="shared" si="12"/>
        <v>59.261249999999997</v>
      </c>
      <c r="P22" s="45">
        <f t="shared" si="13"/>
        <v>129.04234841193454</v>
      </c>
      <c r="Q22" s="60"/>
      <c r="R22" s="100"/>
    </row>
    <row r="23" spans="1:18" ht="30" customHeight="1" x14ac:dyDescent="0.25">
      <c r="A23" s="88">
        <v>11</v>
      </c>
      <c r="B23" s="155" t="s">
        <v>728</v>
      </c>
      <c r="C23" s="127" t="s">
        <v>729</v>
      </c>
      <c r="D23" s="127" t="s">
        <v>815</v>
      </c>
      <c r="E23" s="38">
        <v>61.805</v>
      </c>
      <c r="F23" s="38">
        <f t="shared" si="16"/>
        <v>15.45125</v>
      </c>
      <c r="G23" s="38">
        <f t="shared" ref="G23:G33" si="18">F23/$F$22*$G$22</f>
        <v>33.379960681803453</v>
      </c>
      <c r="H23" s="38">
        <v>0</v>
      </c>
      <c r="I23" s="38">
        <f t="shared" si="17"/>
        <v>0</v>
      </c>
      <c r="J23" s="45">
        <f t="shared" si="10"/>
        <v>33.379960681803453</v>
      </c>
      <c r="K23" s="38">
        <v>0</v>
      </c>
      <c r="L23" s="45">
        <f t="shared" si="15"/>
        <v>0</v>
      </c>
      <c r="M23" s="38">
        <v>30</v>
      </c>
      <c r="N23" s="38">
        <f t="shared" si="11"/>
        <v>75</v>
      </c>
      <c r="O23" s="38">
        <f t="shared" si="12"/>
        <v>45.451250000000002</v>
      </c>
      <c r="P23" s="45">
        <f t="shared" si="13"/>
        <v>108.37996068180345</v>
      </c>
      <c r="Q23" s="62"/>
      <c r="R23" s="100"/>
    </row>
    <row r="24" spans="1:18" ht="30" customHeight="1" x14ac:dyDescent="0.25">
      <c r="A24" s="88">
        <v>12</v>
      </c>
      <c r="B24" s="158" t="s">
        <v>618</v>
      </c>
      <c r="C24" s="127" t="s">
        <v>617</v>
      </c>
      <c r="D24" s="127" t="s">
        <v>815</v>
      </c>
      <c r="E24" s="38">
        <v>163.44999999999999</v>
      </c>
      <c r="F24" s="38">
        <f t="shared" si="16"/>
        <v>40.862499999999997</v>
      </c>
      <c r="G24" s="38">
        <f t="shared" si="18"/>
        <v>88.276912441400768</v>
      </c>
      <c r="H24" s="45">
        <v>100.95</v>
      </c>
      <c r="I24" s="38">
        <f t="shared" si="17"/>
        <v>296.91176470588232</v>
      </c>
      <c r="J24" s="45">
        <f t="shared" si="10"/>
        <v>385.1886771472831</v>
      </c>
      <c r="K24" s="38">
        <v>34.049999999999997</v>
      </c>
      <c r="L24" s="45">
        <f t="shared" si="15"/>
        <v>98.315688161693927</v>
      </c>
      <c r="M24" s="38">
        <v>30</v>
      </c>
      <c r="N24" s="38">
        <f t="shared" si="11"/>
        <v>75</v>
      </c>
      <c r="O24" s="38">
        <f t="shared" si="12"/>
        <v>205.86250000000001</v>
      </c>
      <c r="P24" s="45">
        <f t="shared" si="13"/>
        <v>558.50436530897696</v>
      </c>
      <c r="Q24" s="60"/>
      <c r="R24" s="100"/>
    </row>
    <row r="25" spans="1:18" ht="30" customHeight="1" x14ac:dyDescent="0.25">
      <c r="A25" s="88">
        <v>13</v>
      </c>
      <c r="B25" s="155" t="s">
        <v>730</v>
      </c>
      <c r="C25" s="127" t="s">
        <v>731</v>
      </c>
      <c r="D25" s="127" t="s">
        <v>815</v>
      </c>
      <c r="E25" s="38">
        <v>50.725000000000001</v>
      </c>
      <c r="F25" s="38">
        <f t="shared" si="16"/>
        <v>12.68125</v>
      </c>
      <c r="G25" s="38">
        <f t="shared" si="18"/>
        <v>27.395817580850746</v>
      </c>
      <c r="H25" s="38">
        <v>0</v>
      </c>
      <c r="I25" s="38">
        <f t="shared" si="17"/>
        <v>0</v>
      </c>
      <c r="J25" s="45">
        <f t="shared" si="10"/>
        <v>27.395817580850746</v>
      </c>
      <c r="K25" s="45">
        <v>1.4</v>
      </c>
      <c r="L25" s="45">
        <f t="shared" si="15"/>
        <v>4.0423484119345519</v>
      </c>
      <c r="M25" s="38">
        <v>30</v>
      </c>
      <c r="N25" s="38">
        <f t="shared" si="11"/>
        <v>75</v>
      </c>
      <c r="O25" s="38">
        <f t="shared" si="12"/>
        <v>44.081249999999997</v>
      </c>
      <c r="P25" s="45">
        <f t="shared" si="13"/>
        <v>106.4381659927853</v>
      </c>
      <c r="Q25" s="62"/>
      <c r="R25" s="100"/>
    </row>
    <row r="26" spans="1:18" ht="30" customHeight="1" x14ac:dyDescent="0.25">
      <c r="A26" s="88">
        <v>14</v>
      </c>
      <c r="B26" s="155" t="s">
        <v>327</v>
      </c>
      <c r="C26" s="127" t="s">
        <v>326</v>
      </c>
      <c r="D26" s="127" t="s">
        <v>815</v>
      </c>
      <c r="E26" s="38">
        <v>94.825000000000003</v>
      </c>
      <c r="F26" s="38">
        <f t="shared" si="16"/>
        <v>23.706250000000001</v>
      </c>
      <c r="G26" s="38">
        <f t="shared" si="18"/>
        <v>51.213571258830392</v>
      </c>
      <c r="H26" s="45">
        <v>0</v>
      </c>
      <c r="I26" s="38">
        <f t="shared" si="17"/>
        <v>0</v>
      </c>
      <c r="J26" s="45">
        <f t="shared" si="10"/>
        <v>51.213571258830392</v>
      </c>
      <c r="K26" s="38">
        <v>82.15</v>
      </c>
      <c r="L26" s="45">
        <f t="shared" si="15"/>
        <v>237.19923002887393</v>
      </c>
      <c r="M26" s="38">
        <v>80</v>
      </c>
      <c r="N26" s="38">
        <v>200</v>
      </c>
      <c r="O26" s="38">
        <f t="shared" si="12"/>
        <v>185.85624999999999</v>
      </c>
      <c r="P26" s="45">
        <f t="shared" si="13"/>
        <v>488.41280128770433</v>
      </c>
      <c r="Q26" s="62"/>
      <c r="R26" s="100"/>
    </row>
    <row r="27" spans="1:18" ht="30" customHeight="1" x14ac:dyDescent="0.25">
      <c r="A27" s="88">
        <v>15</v>
      </c>
      <c r="B27" s="158" t="s">
        <v>325</v>
      </c>
      <c r="C27" s="127" t="s">
        <v>324</v>
      </c>
      <c r="D27" s="127" t="s">
        <v>815</v>
      </c>
      <c r="E27" s="40">
        <v>21.55</v>
      </c>
      <c r="F27" s="38">
        <f t="shared" si="16"/>
        <v>5.3875000000000002</v>
      </c>
      <c r="G27" s="38">
        <f t="shared" si="18"/>
        <v>11.638834280282573</v>
      </c>
      <c r="H27" s="40">
        <v>32.1</v>
      </c>
      <c r="I27" s="38">
        <f t="shared" si="17"/>
        <v>94.411764705882348</v>
      </c>
      <c r="J27" s="45">
        <f t="shared" si="10"/>
        <v>106.05059898616491</v>
      </c>
      <c r="K27" s="40">
        <v>54.9</v>
      </c>
      <c r="L27" s="45">
        <f t="shared" si="15"/>
        <v>158.51780558229066</v>
      </c>
      <c r="M27" s="40">
        <v>0</v>
      </c>
      <c r="N27" s="38">
        <f t="shared" ref="N27:N33" si="19">M27/$M$26*$N$26</f>
        <v>0</v>
      </c>
      <c r="O27" s="38">
        <f t="shared" si="12"/>
        <v>92.387500000000003</v>
      </c>
      <c r="P27" s="45">
        <f t="shared" si="13"/>
        <v>264.56840456845555</v>
      </c>
      <c r="Q27" s="60"/>
      <c r="R27" s="100"/>
    </row>
    <row r="28" spans="1:18" ht="30" customHeight="1" x14ac:dyDescent="0.25">
      <c r="A28" s="88">
        <v>16</v>
      </c>
      <c r="B28" s="158" t="s">
        <v>566</v>
      </c>
      <c r="C28" s="127" t="s">
        <v>565</v>
      </c>
      <c r="D28" s="127" t="s">
        <v>815</v>
      </c>
      <c r="E28" s="38">
        <v>98.825000000000003</v>
      </c>
      <c r="F28" s="38">
        <f t="shared" si="16"/>
        <v>24.706250000000001</v>
      </c>
      <c r="G28" s="38">
        <f t="shared" si="18"/>
        <v>53.373911728488409</v>
      </c>
      <c r="H28" s="38">
        <v>0</v>
      </c>
      <c r="I28" s="38">
        <f t="shared" si="17"/>
        <v>0</v>
      </c>
      <c r="J28" s="45">
        <f t="shared" si="10"/>
        <v>53.373911728488409</v>
      </c>
      <c r="K28" s="38">
        <v>27.8</v>
      </c>
      <c r="L28" s="45">
        <f t="shared" si="15"/>
        <v>80.269489894128981</v>
      </c>
      <c r="M28" s="38">
        <v>30</v>
      </c>
      <c r="N28" s="38">
        <f t="shared" si="19"/>
        <v>75</v>
      </c>
      <c r="O28" s="38">
        <f t="shared" si="12"/>
        <v>82.506249999999994</v>
      </c>
      <c r="P28" s="45">
        <f t="shared" si="13"/>
        <v>208.64340162261738</v>
      </c>
      <c r="Q28" s="60"/>
      <c r="R28" s="100"/>
    </row>
    <row r="29" spans="1:18" ht="30" customHeight="1" x14ac:dyDescent="0.25">
      <c r="A29" s="88">
        <v>17</v>
      </c>
      <c r="B29" s="155" t="s">
        <v>784</v>
      </c>
      <c r="C29" s="127" t="s">
        <v>785</v>
      </c>
      <c r="D29" s="127" t="s">
        <v>815</v>
      </c>
      <c r="E29" s="40">
        <v>200.85499999999999</v>
      </c>
      <c r="F29" s="38">
        <f t="shared" si="16"/>
        <v>50.213749999999997</v>
      </c>
      <c r="G29" s="38">
        <f t="shared" si="18"/>
        <v>108.4787962582903</v>
      </c>
      <c r="H29" s="40">
        <v>60</v>
      </c>
      <c r="I29" s="38">
        <f t="shared" si="17"/>
        <v>176.47058823529412</v>
      </c>
      <c r="J29" s="45">
        <f t="shared" si="10"/>
        <v>284.94938449358443</v>
      </c>
      <c r="K29" s="40">
        <v>58.8</v>
      </c>
      <c r="L29" s="45">
        <f t="shared" si="15"/>
        <v>169.77863330125118</v>
      </c>
      <c r="M29" s="40">
        <v>40</v>
      </c>
      <c r="N29" s="38">
        <f t="shared" si="19"/>
        <v>100</v>
      </c>
      <c r="O29" s="38">
        <f t="shared" si="12"/>
        <v>209.01375000000002</v>
      </c>
      <c r="P29" s="45">
        <f t="shared" si="13"/>
        <v>554.72801779483564</v>
      </c>
      <c r="Q29" s="62"/>
      <c r="R29" s="100"/>
    </row>
    <row r="30" spans="1:18" ht="30" customHeight="1" x14ac:dyDescent="0.25">
      <c r="A30" s="88">
        <v>18</v>
      </c>
      <c r="B30" s="155" t="s">
        <v>98</v>
      </c>
      <c r="C30" s="127" t="s">
        <v>99</v>
      </c>
      <c r="D30" s="127" t="s">
        <v>815</v>
      </c>
      <c r="E30" s="53">
        <v>10</v>
      </c>
      <c r="F30" s="38">
        <f t="shared" si="16"/>
        <v>2.5</v>
      </c>
      <c r="G30" s="38">
        <f t="shared" si="18"/>
        <v>5.4008511741450453</v>
      </c>
      <c r="H30" s="53">
        <v>105</v>
      </c>
      <c r="I30" s="38">
        <f t="shared" si="17"/>
        <v>308.8235294117647</v>
      </c>
      <c r="J30" s="45">
        <f t="shared" si="10"/>
        <v>314.22438058590973</v>
      </c>
      <c r="K30" s="53">
        <v>64</v>
      </c>
      <c r="L30" s="45">
        <f t="shared" si="15"/>
        <v>184.79307025986523</v>
      </c>
      <c r="M30" s="43">
        <v>0</v>
      </c>
      <c r="N30" s="38">
        <f t="shared" si="19"/>
        <v>0</v>
      </c>
      <c r="O30" s="38">
        <f t="shared" si="12"/>
        <v>171.5</v>
      </c>
      <c r="P30" s="45">
        <f t="shared" si="13"/>
        <v>499.01745084577499</v>
      </c>
      <c r="Q30" s="62"/>
      <c r="R30" s="100"/>
    </row>
    <row r="31" spans="1:18" ht="30" customHeight="1" x14ac:dyDescent="0.25">
      <c r="A31" s="88">
        <v>19</v>
      </c>
      <c r="B31" s="155" t="s">
        <v>562</v>
      </c>
      <c r="C31" s="127" t="s">
        <v>561</v>
      </c>
      <c r="D31" s="127" t="s">
        <v>815</v>
      </c>
      <c r="E31" s="40">
        <v>74.405000000000001</v>
      </c>
      <c r="F31" s="38">
        <f t="shared" si="16"/>
        <v>18.60125</v>
      </c>
      <c r="G31" s="38">
        <f t="shared" si="18"/>
        <v>40.185033161226208</v>
      </c>
      <c r="H31" s="54">
        <v>0</v>
      </c>
      <c r="I31" s="38">
        <f t="shared" si="17"/>
        <v>0</v>
      </c>
      <c r="J31" s="45">
        <f t="shared" si="10"/>
        <v>40.185033161226208</v>
      </c>
      <c r="K31" s="54">
        <v>0</v>
      </c>
      <c r="L31" s="45">
        <f t="shared" si="15"/>
        <v>0</v>
      </c>
      <c r="M31" s="54">
        <v>0</v>
      </c>
      <c r="N31" s="38">
        <f t="shared" si="19"/>
        <v>0</v>
      </c>
      <c r="O31" s="38">
        <f t="shared" si="12"/>
        <v>18.60125</v>
      </c>
      <c r="P31" s="45">
        <f t="shared" si="13"/>
        <v>40.185033161226208</v>
      </c>
      <c r="Q31" s="62"/>
      <c r="R31" s="100"/>
    </row>
    <row r="32" spans="1:18" ht="30" customHeight="1" x14ac:dyDescent="0.25">
      <c r="A32" s="88">
        <v>20</v>
      </c>
      <c r="B32" s="155" t="s">
        <v>570</v>
      </c>
      <c r="C32" s="127" t="s">
        <v>569</v>
      </c>
      <c r="D32" s="127" t="s">
        <v>815</v>
      </c>
      <c r="E32" s="38">
        <v>74.712999999999994</v>
      </c>
      <c r="F32" s="38">
        <f t="shared" si="16"/>
        <v>18.678249999999998</v>
      </c>
      <c r="G32" s="38">
        <f t="shared" si="18"/>
        <v>40.351379377389875</v>
      </c>
      <c r="H32" s="38">
        <v>0</v>
      </c>
      <c r="I32" s="38">
        <f t="shared" si="17"/>
        <v>0</v>
      </c>
      <c r="J32" s="45">
        <f t="shared" si="10"/>
        <v>40.351379377389875</v>
      </c>
      <c r="K32" s="38">
        <v>5.25</v>
      </c>
      <c r="L32" s="45">
        <f t="shared" si="15"/>
        <v>15.158806544754571</v>
      </c>
      <c r="M32" s="38">
        <v>0</v>
      </c>
      <c r="N32" s="38">
        <f t="shared" si="19"/>
        <v>0</v>
      </c>
      <c r="O32" s="38">
        <f t="shared" si="12"/>
        <v>23.928249999999998</v>
      </c>
      <c r="P32" s="45">
        <f t="shared" si="13"/>
        <v>55.510185922144444</v>
      </c>
      <c r="Q32" s="62"/>
      <c r="R32" s="100"/>
    </row>
    <row r="33" spans="1:18" ht="30" customHeight="1" x14ac:dyDescent="0.25">
      <c r="A33" s="88">
        <v>21</v>
      </c>
      <c r="B33" s="158" t="s">
        <v>620</v>
      </c>
      <c r="C33" s="127" t="s">
        <v>619</v>
      </c>
      <c r="D33" s="127" t="s">
        <v>815</v>
      </c>
      <c r="E33" s="38">
        <v>10</v>
      </c>
      <c r="F33" s="38">
        <f t="shared" si="16"/>
        <v>2.5</v>
      </c>
      <c r="G33" s="38">
        <f t="shared" si="18"/>
        <v>5.4008511741450453</v>
      </c>
      <c r="H33" s="45">
        <v>20.100000000000001</v>
      </c>
      <c r="I33" s="38">
        <f t="shared" si="17"/>
        <v>59.117647058823529</v>
      </c>
      <c r="J33" s="45">
        <f t="shared" si="10"/>
        <v>64.518498232968568</v>
      </c>
      <c r="K33" s="38">
        <v>0</v>
      </c>
      <c r="L33" s="45">
        <f t="shared" si="15"/>
        <v>0</v>
      </c>
      <c r="M33" s="38">
        <v>0</v>
      </c>
      <c r="N33" s="38">
        <f t="shared" si="19"/>
        <v>0</v>
      </c>
      <c r="O33" s="38">
        <f t="shared" si="12"/>
        <v>22.6</v>
      </c>
      <c r="P33" s="45">
        <f t="shared" si="13"/>
        <v>64.518498232968568</v>
      </c>
      <c r="Q33" s="60"/>
      <c r="R33" s="100"/>
    </row>
    <row r="34" spans="1:18" x14ac:dyDescent="0.25">
      <c r="A34" s="89"/>
      <c r="B34" s="89"/>
      <c r="C34" s="89"/>
      <c r="D34" s="50"/>
      <c r="E34" s="50"/>
      <c r="F34" s="50"/>
      <c r="G34" s="50"/>
      <c r="H34" s="50"/>
      <c r="I34" s="90"/>
      <c r="J34" s="90"/>
      <c r="K34" s="50"/>
      <c r="L34" s="90"/>
      <c r="M34" s="50"/>
      <c r="N34" s="90"/>
      <c r="O34" s="50"/>
      <c r="P34" s="50"/>
      <c r="Q34" s="50"/>
      <c r="R34" s="100"/>
    </row>
    <row r="35" spans="1:18" x14ac:dyDescent="0.25">
      <c r="A35" s="89"/>
      <c r="B35" s="89"/>
      <c r="C35" s="89"/>
      <c r="D35" s="50"/>
      <c r="E35" s="50"/>
      <c r="F35" s="50"/>
      <c r="G35" s="50"/>
      <c r="H35" s="50"/>
      <c r="I35" s="90"/>
      <c r="J35" s="90"/>
      <c r="K35" s="50"/>
      <c r="L35" s="90"/>
      <c r="M35" s="50"/>
      <c r="N35" s="90"/>
      <c r="O35" s="50"/>
      <c r="P35" s="50"/>
      <c r="Q35" s="50"/>
      <c r="R35" s="100"/>
    </row>
    <row r="36" spans="1:18" ht="15.75" x14ac:dyDescent="0.25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50"/>
      <c r="Q36" s="50"/>
      <c r="R36" s="100"/>
    </row>
    <row r="37" spans="1:18" ht="25.5" x14ac:dyDescent="0.25">
      <c r="A37" s="84" t="s">
        <v>285</v>
      </c>
      <c r="B37" s="84" t="s">
        <v>264</v>
      </c>
      <c r="C37" s="92" t="s">
        <v>284</v>
      </c>
      <c r="D37" s="74" t="s">
        <v>266</v>
      </c>
      <c r="E37" s="252" t="s">
        <v>267</v>
      </c>
      <c r="F37" s="252"/>
      <c r="G37" s="252"/>
      <c r="H37" s="252"/>
      <c r="I37" s="252"/>
      <c r="J37" s="84"/>
      <c r="K37" s="252" t="s">
        <v>268</v>
      </c>
      <c r="L37" s="252"/>
      <c r="M37" s="252" t="s">
        <v>269</v>
      </c>
      <c r="N37" s="252"/>
      <c r="O37" s="84"/>
      <c r="P37" s="41"/>
      <c r="Q37" s="50"/>
      <c r="R37" s="100"/>
    </row>
    <row r="38" spans="1:18" ht="64.5" x14ac:dyDescent="0.25">
      <c r="A38" s="249" t="s">
        <v>90</v>
      </c>
      <c r="B38" s="249"/>
      <c r="C38" s="249"/>
      <c r="D38" s="249"/>
      <c r="E38" s="79" t="s">
        <v>271</v>
      </c>
      <c r="F38" s="79" t="s">
        <v>272</v>
      </c>
      <c r="G38" s="79" t="s">
        <v>273</v>
      </c>
      <c r="H38" s="79" t="s">
        <v>274</v>
      </c>
      <c r="I38" s="59" t="s">
        <v>275</v>
      </c>
      <c r="J38" s="80" t="s">
        <v>276</v>
      </c>
      <c r="K38" s="79" t="s">
        <v>271</v>
      </c>
      <c r="L38" s="81" t="s">
        <v>277</v>
      </c>
      <c r="M38" s="79" t="s">
        <v>278</v>
      </c>
      <c r="N38" s="79" t="s">
        <v>282</v>
      </c>
      <c r="O38" s="84" t="s">
        <v>270</v>
      </c>
      <c r="P38" s="84" t="s">
        <v>279</v>
      </c>
      <c r="Q38" s="50"/>
      <c r="R38" s="100"/>
    </row>
    <row r="39" spans="1:18" ht="30" customHeight="1" x14ac:dyDescent="0.25">
      <c r="A39" s="82">
        <v>1</v>
      </c>
      <c r="B39" s="159" t="s">
        <v>387</v>
      </c>
      <c r="C39" s="153" t="s">
        <v>376</v>
      </c>
      <c r="D39" s="153" t="s">
        <v>817</v>
      </c>
      <c r="E39" s="38">
        <v>151.6</v>
      </c>
      <c r="F39" s="38">
        <f t="shared" ref="F39:F66" si="20">E39/4</f>
        <v>37.9</v>
      </c>
      <c r="G39" s="38">
        <f>F39/$F$49*$G$49</f>
        <v>46.11266577442511</v>
      </c>
      <c r="H39" s="38">
        <v>66.599999999999994</v>
      </c>
      <c r="I39" s="38">
        <f>H39/$H$66*$I$66</f>
        <v>133.19999999999999</v>
      </c>
      <c r="J39" s="38">
        <f>G39+I39</f>
        <v>179.31266577442511</v>
      </c>
      <c r="K39" s="38">
        <v>76.349999999999994</v>
      </c>
      <c r="L39" s="38">
        <f>K39/$K$57*$L$57</f>
        <v>54.88199353060979</v>
      </c>
      <c r="M39" s="45">
        <v>160</v>
      </c>
      <c r="N39" s="38">
        <f>M39*$N$63/$M$63</f>
        <v>188.23529411764707</v>
      </c>
      <c r="O39" s="38">
        <f>F39+H39+K39+M39</f>
        <v>340.85</v>
      </c>
      <c r="P39" s="38">
        <f>J39+L39+N39</f>
        <v>422.42995342268199</v>
      </c>
      <c r="Q39" s="60"/>
      <c r="R39" s="100"/>
    </row>
    <row r="40" spans="1:18" ht="30" customHeight="1" x14ac:dyDescent="0.25">
      <c r="A40" s="82">
        <v>2</v>
      </c>
      <c r="B40" s="160" t="s">
        <v>739</v>
      </c>
      <c r="C40" s="153" t="s">
        <v>740</v>
      </c>
      <c r="D40" s="153" t="s">
        <v>817</v>
      </c>
      <c r="E40" s="38">
        <v>53.284999999999997</v>
      </c>
      <c r="F40" s="38">
        <f t="shared" si="20"/>
        <v>13.321249999999999</v>
      </c>
      <c r="G40" s="38">
        <f t="shared" ref="G40:G48" si="21">F40/$F$49*$G$49</f>
        <v>16.207872003893417</v>
      </c>
      <c r="H40" s="45">
        <v>0</v>
      </c>
      <c r="I40" s="38">
        <f t="shared" ref="I40:I65" si="22">H40/$H$66*$I$66</f>
        <v>0</v>
      </c>
      <c r="J40" s="38">
        <f t="shared" ref="J40:J66" si="23">G40+I40</f>
        <v>16.207872003893417</v>
      </c>
      <c r="K40" s="38">
        <v>43.2</v>
      </c>
      <c r="L40" s="38">
        <f t="shared" ref="L40:L56" si="24">K40/$K$57*$L$57</f>
        <v>31.053072960345034</v>
      </c>
      <c r="M40" s="45">
        <v>0</v>
      </c>
      <c r="N40" s="38">
        <f t="shared" ref="N40:N62" si="25">M40*$N$63/$M$63</f>
        <v>0</v>
      </c>
      <c r="O40" s="38">
        <f t="shared" ref="O40:O66" si="26">F40+H40+K40+M40</f>
        <v>56.521250000000002</v>
      </c>
      <c r="P40" s="38">
        <f t="shared" ref="P40:P66" si="27">J40+L40+N40</f>
        <v>47.260944964238448</v>
      </c>
      <c r="Q40" s="60"/>
      <c r="R40" s="100"/>
    </row>
    <row r="41" spans="1:18" ht="30" customHeight="1" x14ac:dyDescent="0.25">
      <c r="A41" s="82">
        <v>3</v>
      </c>
      <c r="B41" s="160" t="s">
        <v>369</v>
      </c>
      <c r="C41" s="153" t="s">
        <v>364</v>
      </c>
      <c r="D41" s="153" t="s">
        <v>817</v>
      </c>
      <c r="E41" s="38">
        <v>10</v>
      </c>
      <c r="F41" s="38">
        <f t="shared" si="20"/>
        <v>2.5</v>
      </c>
      <c r="G41" s="38">
        <f t="shared" si="21"/>
        <v>3.041732570872369</v>
      </c>
      <c r="H41" s="45">
        <v>16.5</v>
      </c>
      <c r="I41" s="38">
        <f t="shared" si="22"/>
        <v>33</v>
      </c>
      <c r="J41" s="38">
        <f t="shared" si="23"/>
        <v>36.041732570872369</v>
      </c>
      <c r="K41" s="38">
        <v>176.95</v>
      </c>
      <c r="L41" s="38">
        <f t="shared" si="24"/>
        <v>127.19539954474661</v>
      </c>
      <c r="M41" s="45">
        <v>30</v>
      </c>
      <c r="N41" s="38">
        <f t="shared" si="25"/>
        <v>35.294117647058826</v>
      </c>
      <c r="O41" s="38">
        <f t="shared" si="26"/>
        <v>225.95</v>
      </c>
      <c r="P41" s="38">
        <f t="shared" si="27"/>
        <v>198.53124976267782</v>
      </c>
      <c r="Q41" s="60"/>
      <c r="R41" s="100"/>
    </row>
    <row r="42" spans="1:18" ht="30" customHeight="1" x14ac:dyDescent="0.25">
      <c r="A42" s="82">
        <v>4</v>
      </c>
      <c r="B42" s="160" t="s">
        <v>743</v>
      </c>
      <c r="C42" s="153" t="s">
        <v>744</v>
      </c>
      <c r="D42" s="153" t="s">
        <v>817</v>
      </c>
      <c r="E42" s="38">
        <v>22.375</v>
      </c>
      <c r="F42" s="38">
        <f t="shared" si="20"/>
        <v>5.59375</v>
      </c>
      <c r="G42" s="38">
        <f t="shared" si="21"/>
        <v>6.8058766273269251</v>
      </c>
      <c r="H42" s="45">
        <v>31.65</v>
      </c>
      <c r="I42" s="38">
        <f t="shared" si="22"/>
        <v>63.300000000000004</v>
      </c>
      <c r="J42" s="38">
        <f t="shared" si="23"/>
        <v>70.105876627326936</v>
      </c>
      <c r="K42" s="38">
        <v>0</v>
      </c>
      <c r="L42" s="38">
        <f t="shared" si="24"/>
        <v>0</v>
      </c>
      <c r="M42" s="45">
        <v>0</v>
      </c>
      <c r="N42" s="38">
        <f t="shared" si="25"/>
        <v>0</v>
      </c>
      <c r="O42" s="38">
        <f t="shared" si="26"/>
        <v>37.243749999999999</v>
      </c>
      <c r="P42" s="38">
        <f t="shared" si="27"/>
        <v>70.105876627326936</v>
      </c>
      <c r="Q42" s="60"/>
      <c r="R42" s="100"/>
    </row>
    <row r="43" spans="1:18" ht="30" customHeight="1" x14ac:dyDescent="0.25">
      <c r="A43" s="82">
        <v>5</v>
      </c>
      <c r="B43" s="160" t="s">
        <v>41</v>
      </c>
      <c r="C43" s="153" t="s">
        <v>42</v>
      </c>
      <c r="D43" s="153" t="s">
        <v>817</v>
      </c>
      <c r="E43" s="38">
        <v>89.2</v>
      </c>
      <c r="F43" s="38">
        <f t="shared" si="20"/>
        <v>22.3</v>
      </c>
      <c r="G43" s="38">
        <f t="shared" si="21"/>
        <v>27.132254532181534</v>
      </c>
      <c r="H43" s="38">
        <v>78.75</v>
      </c>
      <c r="I43" s="38">
        <f t="shared" si="22"/>
        <v>157.5</v>
      </c>
      <c r="J43" s="38">
        <f t="shared" si="23"/>
        <v>184.63225453218155</v>
      </c>
      <c r="K43" s="38">
        <v>43.4</v>
      </c>
      <c r="L43" s="38">
        <f t="shared" si="24"/>
        <v>31.196837187013294</v>
      </c>
      <c r="M43" s="38">
        <v>0</v>
      </c>
      <c r="N43" s="38">
        <f t="shared" si="25"/>
        <v>0</v>
      </c>
      <c r="O43" s="38">
        <f t="shared" si="26"/>
        <v>144.44999999999999</v>
      </c>
      <c r="P43" s="38">
        <f t="shared" si="27"/>
        <v>215.82909171919485</v>
      </c>
      <c r="Q43" s="60"/>
      <c r="R43" s="100"/>
    </row>
    <row r="44" spans="1:18" ht="30" customHeight="1" x14ac:dyDescent="0.25">
      <c r="A44" s="82">
        <v>6</v>
      </c>
      <c r="B44" s="161" t="s">
        <v>535</v>
      </c>
      <c r="C44" s="153" t="s">
        <v>534</v>
      </c>
      <c r="D44" s="153" t="s">
        <v>817</v>
      </c>
      <c r="E44" s="38">
        <v>316</v>
      </c>
      <c r="F44" s="38">
        <f t="shared" si="20"/>
        <v>79</v>
      </c>
      <c r="G44" s="38">
        <f t="shared" si="21"/>
        <v>96.118749239566853</v>
      </c>
      <c r="H44" s="38">
        <v>0</v>
      </c>
      <c r="I44" s="38">
        <f t="shared" si="22"/>
        <v>0</v>
      </c>
      <c r="J44" s="38">
        <f t="shared" si="23"/>
        <v>96.118749239566853</v>
      </c>
      <c r="K44" s="38">
        <v>25</v>
      </c>
      <c r="L44" s="38">
        <f t="shared" si="24"/>
        <v>17.970528333533004</v>
      </c>
      <c r="M44" s="38">
        <v>0</v>
      </c>
      <c r="N44" s="38">
        <f t="shared" si="25"/>
        <v>0</v>
      </c>
      <c r="O44" s="38">
        <f t="shared" si="26"/>
        <v>104</v>
      </c>
      <c r="P44" s="38">
        <f t="shared" si="27"/>
        <v>114.08927757309985</v>
      </c>
      <c r="Q44" s="62"/>
      <c r="R44" s="100"/>
    </row>
    <row r="45" spans="1:18" ht="30" customHeight="1" x14ac:dyDescent="0.25">
      <c r="A45" s="82">
        <v>7</v>
      </c>
      <c r="B45" s="160" t="s">
        <v>874</v>
      </c>
      <c r="C45" s="153" t="s">
        <v>875</v>
      </c>
      <c r="D45" s="153" t="s">
        <v>817</v>
      </c>
      <c r="E45" s="38">
        <v>29.305</v>
      </c>
      <c r="F45" s="38">
        <f t="shared" si="20"/>
        <v>7.3262499999999999</v>
      </c>
      <c r="G45" s="38">
        <f t="shared" si="21"/>
        <v>8.9137972989414767</v>
      </c>
      <c r="H45" s="38">
        <v>0</v>
      </c>
      <c r="I45" s="38">
        <f t="shared" si="22"/>
        <v>0</v>
      </c>
      <c r="J45" s="38">
        <f t="shared" si="23"/>
        <v>8.9137972989414767</v>
      </c>
      <c r="K45" s="38">
        <v>27.5</v>
      </c>
      <c r="L45" s="38">
        <f t="shared" si="24"/>
        <v>19.767581166886306</v>
      </c>
      <c r="M45" s="38">
        <v>30</v>
      </c>
      <c r="N45" s="38">
        <f t="shared" si="25"/>
        <v>35.294117647058826</v>
      </c>
      <c r="O45" s="38">
        <f t="shared" si="26"/>
        <v>64.826250000000002</v>
      </c>
      <c r="P45" s="38">
        <f t="shared" si="27"/>
        <v>63.97549611288661</v>
      </c>
      <c r="Q45" s="60"/>
      <c r="R45" s="100"/>
    </row>
    <row r="46" spans="1:18" ht="30" customHeight="1" x14ac:dyDescent="0.25">
      <c r="A46" s="82">
        <v>8</v>
      </c>
      <c r="B46" s="160" t="s">
        <v>877</v>
      </c>
      <c r="C46" s="153" t="s">
        <v>878</v>
      </c>
      <c r="D46" s="153" t="s">
        <v>817</v>
      </c>
      <c r="E46" s="38">
        <v>118.84</v>
      </c>
      <c r="F46" s="38">
        <f t="shared" si="20"/>
        <v>29.71</v>
      </c>
      <c r="G46" s="38">
        <f t="shared" si="21"/>
        <v>36.147949872247231</v>
      </c>
      <c r="H46" s="38">
        <v>0</v>
      </c>
      <c r="I46" s="38">
        <f t="shared" si="22"/>
        <v>0</v>
      </c>
      <c r="J46" s="38">
        <f t="shared" si="23"/>
        <v>36.147949872247231</v>
      </c>
      <c r="K46" s="38">
        <v>3.15</v>
      </c>
      <c r="L46" s="38">
        <f t="shared" si="24"/>
        <v>2.2642865700251584</v>
      </c>
      <c r="M46" s="38">
        <v>20</v>
      </c>
      <c r="N46" s="38">
        <f t="shared" si="25"/>
        <v>23.529411764705884</v>
      </c>
      <c r="O46" s="38">
        <f t="shared" si="26"/>
        <v>52.86</v>
      </c>
      <c r="P46" s="38">
        <f t="shared" si="27"/>
        <v>61.941648206978272</v>
      </c>
      <c r="Q46" s="60"/>
      <c r="R46" s="100"/>
    </row>
    <row r="47" spans="1:18" ht="30" customHeight="1" x14ac:dyDescent="0.25">
      <c r="A47" s="82">
        <v>9</v>
      </c>
      <c r="B47" s="160" t="s">
        <v>531</v>
      </c>
      <c r="C47" s="153" t="s">
        <v>530</v>
      </c>
      <c r="D47" s="153" t="s">
        <v>817</v>
      </c>
      <c r="E47" s="38">
        <v>46.465000000000003</v>
      </c>
      <c r="F47" s="38">
        <f t="shared" si="20"/>
        <v>11.616250000000001</v>
      </c>
      <c r="G47" s="38">
        <f t="shared" si="21"/>
        <v>14.133410390558463</v>
      </c>
      <c r="H47" s="38">
        <v>0</v>
      </c>
      <c r="I47" s="38">
        <f t="shared" si="22"/>
        <v>0</v>
      </c>
      <c r="J47" s="38">
        <f t="shared" si="23"/>
        <v>14.133410390558463</v>
      </c>
      <c r="K47" s="38">
        <v>85.05</v>
      </c>
      <c r="L47" s="38">
        <f t="shared" si="24"/>
        <v>61.135737390679282</v>
      </c>
      <c r="M47" s="38">
        <v>30</v>
      </c>
      <c r="N47" s="38">
        <f t="shared" si="25"/>
        <v>35.294117647058826</v>
      </c>
      <c r="O47" s="38">
        <f t="shared" si="26"/>
        <v>126.66624999999999</v>
      </c>
      <c r="P47" s="38">
        <f t="shared" si="27"/>
        <v>110.56326542829657</v>
      </c>
      <c r="Q47" s="60"/>
      <c r="R47" s="100"/>
    </row>
    <row r="48" spans="1:18" ht="30" customHeight="1" x14ac:dyDescent="0.25">
      <c r="A48" s="82">
        <v>10</v>
      </c>
      <c r="B48" s="160" t="s">
        <v>83</v>
      </c>
      <c r="C48" s="153" t="s">
        <v>84</v>
      </c>
      <c r="D48" s="153" t="s">
        <v>817</v>
      </c>
      <c r="E48" s="38">
        <v>58.015000000000001</v>
      </c>
      <c r="F48" s="38">
        <f t="shared" si="20"/>
        <v>14.50375</v>
      </c>
      <c r="G48" s="38">
        <f t="shared" si="21"/>
        <v>17.646611509916049</v>
      </c>
      <c r="H48" s="38">
        <v>0</v>
      </c>
      <c r="I48" s="38">
        <f t="shared" si="22"/>
        <v>0</v>
      </c>
      <c r="J48" s="38">
        <f t="shared" si="23"/>
        <v>17.646611509916049</v>
      </c>
      <c r="K48" s="38">
        <v>29.75</v>
      </c>
      <c r="L48" s="38">
        <f t="shared" si="24"/>
        <v>21.384928716904277</v>
      </c>
      <c r="M48" s="38">
        <v>30</v>
      </c>
      <c r="N48" s="38">
        <f t="shared" si="25"/>
        <v>35.294117647058826</v>
      </c>
      <c r="O48" s="38">
        <f t="shared" si="26"/>
        <v>74.253749999999997</v>
      </c>
      <c r="P48" s="38">
        <f t="shared" si="27"/>
        <v>74.325657873879152</v>
      </c>
      <c r="Q48" s="60"/>
      <c r="R48" s="100"/>
    </row>
    <row r="49" spans="1:18" ht="30" customHeight="1" x14ac:dyDescent="0.25">
      <c r="A49" s="82">
        <v>11</v>
      </c>
      <c r="B49" s="160" t="s">
        <v>374</v>
      </c>
      <c r="C49" s="153" t="s">
        <v>371</v>
      </c>
      <c r="D49" s="153" t="s">
        <v>817</v>
      </c>
      <c r="E49" s="38">
        <v>410.95</v>
      </c>
      <c r="F49" s="38">
        <f t="shared" si="20"/>
        <v>102.7375</v>
      </c>
      <c r="G49" s="38">
        <v>125</v>
      </c>
      <c r="H49" s="38">
        <v>0</v>
      </c>
      <c r="I49" s="38">
        <f t="shared" si="22"/>
        <v>0</v>
      </c>
      <c r="J49" s="38">
        <f t="shared" si="23"/>
        <v>125</v>
      </c>
      <c r="K49" s="38">
        <v>14.1</v>
      </c>
      <c r="L49" s="38">
        <f t="shared" si="24"/>
        <v>10.135377980112615</v>
      </c>
      <c r="M49" s="38">
        <v>120</v>
      </c>
      <c r="N49" s="38">
        <f t="shared" si="25"/>
        <v>141.1764705882353</v>
      </c>
      <c r="O49" s="38">
        <f t="shared" si="26"/>
        <v>236.83749999999998</v>
      </c>
      <c r="P49" s="38">
        <f t="shared" si="27"/>
        <v>276.31184856834795</v>
      </c>
      <c r="Q49" s="60"/>
      <c r="R49" s="100"/>
    </row>
    <row r="50" spans="1:18" ht="30" customHeight="1" x14ac:dyDescent="0.25">
      <c r="A50" s="82">
        <v>12</v>
      </c>
      <c r="B50" s="160" t="s">
        <v>86</v>
      </c>
      <c r="C50" s="153" t="s">
        <v>61</v>
      </c>
      <c r="D50" s="153" t="s">
        <v>817</v>
      </c>
      <c r="E50" s="38">
        <v>74.575000000000003</v>
      </c>
      <c r="F50" s="38">
        <f t="shared" si="20"/>
        <v>18.643750000000001</v>
      </c>
      <c r="G50" s="38">
        <f t="shared" ref="G50:G66" si="28">F50/$F$49*$G$49</f>
        <v>22.68372064728069</v>
      </c>
      <c r="H50" s="38">
        <v>60</v>
      </c>
      <c r="I50" s="38">
        <f t="shared" si="22"/>
        <v>120</v>
      </c>
      <c r="J50" s="38">
        <f t="shared" si="23"/>
        <v>142.68372064728069</v>
      </c>
      <c r="K50" s="38">
        <v>12.1</v>
      </c>
      <c r="L50" s="38">
        <f t="shared" si="24"/>
        <v>8.6977357134299744</v>
      </c>
      <c r="M50" s="38">
        <v>0</v>
      </c>
      <c r="N50" s="38">
        <f t="shared" si="25"/>
        <v>0</v>
      </c>
      <c r="O50" s="38">
        <f t="shared" si="26"/>
        <v>90.743749999999991</v>
      </c>
      <c r="P50" s="38">
        <f t="shared" si="27"/>
        <v>151.38145636071067</v>
      </c>
      <c r="Q50" s="60"/>
      <c r="R50" s="100"/>
    </row>
    <row r="51" spans="1:18" ht="30" customHeight="1" x14ac:dyDescent="0.25">
      <c r="A51" s="82">
        <v>13</v>
      </c>
      <c r="B51" s="160" t="s">
        <v>396</v>
      </c>
      <c r="C51" s="153" t="s">
        <v>385</v>
      </c>
      <c r="D51" s="153" t="s">
        <v>817</v>
      </c>
      <c r="E51" s="38">
        <v>10</v>
      </c>
      <c r="F51" s="38">
        <f t="shared" si="20"/>
        <v>2.5</v>
      </c>
      <c r="G51" s="38">
        <f t="shared" si="28"/>
        <v>3.041732570872369</v>
      </c>
      <c r="H51" s="38">
        <v>28.5</v>
      </c>
      <c r="I51" s="38">
        <f t="shared" si="22"/>
        <v>57</v>
      </c>
      <c r="J51" s="38">
        <f t="shared" si="23"/>
        <v>60.041732570872369</v>
      </c>
      <c r="K51" s="38">
        <v>57.65</v>
      </c>
      <c r="L51" s="38">
        <f t="shared" si="24"/>
        <v>41.440038337127106</v>
      </c>
      <c r="M51" s="38">
        <v>20</v>
      </c>
      <c r="N51" s="38">
        <f t="shared" si="25"/>
        <v>23.529411764705884</v>
      </c>
      <c r="O51" s="38">
        <f t="shared" si="26"/>
        <v>108.65</v>
      </c>
      <c r="P51" s="38">
        <f t="shared" si="27"/>
        <v>125.01118267270536</v>
      </c>
      <c r="Q51" s="60"/>
      <c r="R51" s="100"/>
    </row>
    <row r="52" spans="1:18" ht="30" customHeight="1" x14ac:dyDescent="0.25">
      <c r="A52" s="82">
        <v>14</v>
      </c>
      <c r="B52" s="160" t="s">
        <v>397</v>
      </c>
      <c r="C52" s="153" t="s">
        <v>386</v>
      </c>
      <c r="D52" s="153" t="s">
        <v>817</v>
      </c>
      <c r="E52" s="38">
        <v>61</v>
      </c>
      <c r="F52" s="38">
        <f t="shared" si="20"/>
        <v>15.25</v>
      </c>
      <c r="G52" s="38">
        <f t="shared" si="28"/>
        <v>18.554568682321449</v>
      </c>
      <c r="H52" s="45">
        <v>103.8</v>
      </c>
      <c r="I52" s="38">
        <f t="shared" si="22"/>
        <v>207.6</v>
      </c>
      <c r="J52" s="38">
        <f t="shared" si="23"/>
        <v>226.15456868232144</v>
      </c>
      <c r="K52" s="38">
        <v>40.049999999999997</v>
      </c>
      <c r="L52" s="38">
        <f t="shared" si="24"/>
        <v>28.788786390319871</v>
      </c>
      <c r="M52" s="45">
        <v>50</v>
      </c>
      <c r="N52" s="38">
        <f t="shared" si="25"/>
        <v>58.823529411764703</v>
      </c>
      <c r="O52" s="38">
        <f t="shared" si="26"/>
        <v>209.1</v>
      </c>
      <c r="P52" s="38">
        <f t="shared" si="27"/>
        <v>313.76688448440603</v>
      </c>
      <c r="Q52" s="60"/>
      <c r="R52" s="100"/>
    </row>
    <row r="53" spans="1:18" ht="30" customHeight="1" x14ac:dyDescent="0.25">
      <c r="A53" s="82">
        <v>15</v>
      </c>
      <c r="B53" s="160" t="s">
        <v>909</v>
      </c>
      <c r="C53" s="153" t="s">
        <v>910</v>
      </c>
      <c r="D53" s="153" t="s">
        <v>817</v>
      </c>
      <c r="E53" s="38">
        <v>10</v>
      </c>
      <c r="F53" s="38">
        <f t="shared" si="20"/>
        <v>2.5</v>
      </c>
      <c r="G53" s="38">
        <f t="shared" si="28"/>
        <v>3.041732570872369</v>
      </c>
      <c r="H53" s="38">
        <v>114.9</v>
      </c>
      <c r="I53" s="38">
        <f t="shared" si="22"/>
        <v>229.8</v>
      </c>
      <c r="J53" s="38">
        <f t="shared" si="23"/>
        <v>232.84173257087238</v>
      </c>
      <c r="K53" s="38">
        <v>6.5</v>
      </c>
      <c r="L53" s="38">
        <f t="shared" si="24"/>
        <v>4.6723373667185815</v>
      </c>
      <c r="M53" s="38">
        <v>0</v>
      </c>
      <c r="N53" s="38">
        <f t="shared" si="25"/>
        <v>0</v>
      </c>
      <c r="O53" s="38">
        <f t="shared" si="26"/>
        <v>123.9</v>
      </c>
      <c r="P53" s="38">
        <f t="shared" si="27"/>
        <v>237.51406993759096</v>
      </c>
      <c r="Q53" s="60"/>
      <c r="R53" s="100"/>
    </row>
    <row r="54" spans="1:18" ht="30" customHeight="1" x14ac:dyDescent="0.25">
      <c r="A54" s="82">
        <v>16</v>
      </c>
      <c r="B54" s="160" t="s">
        <v>634</v>
      </c>
      <c r="C54" s="153" t="s">
        <v>633</v>
      </c>
      <c r="D54" s="153" t="s">
        <v>817</v>
      </c>
      <c r="E54" s="38">
        <v>79.745000000000005</v>
      </c>
      <c r="F54" s="38">
        <f t="shared" si="20"/>
        <v>19.936250000000001</v>
      </c>
      <c r="G54" s="38">
        <f t="shared" si="28"/>
        <v>24.256296386421706</v>
      </c>
      <c r="H54" s="38">
        <v>0</v>
      </c>
      <c r="I54" s="38">
        <f t="shared" si="22"/>
        <v>0</v>
      </c>
      <c r="J54" s="38">
        <f t="shared" si="23"/>
        <v>24.256296386421706</v>
      </c>
      <c r="K54" s="38">
        <v>1.25</v>
      </c>
      <c r="L54" s="38">
        <f t="shared" si="24"/>
        <v>0.89852641667665023</v>
      </c>
      <c r="M54" s="38">
        <v>0</v>
      </c>
      <c r="N54" s="38">
        <f t="shared" si="25"/>
        <v>0</v>
      </c>
      <c r="O54" s="38">
        <f t="shared" si="26"/>
        <v>21.186250000000001</v>
      </c>
      <c r="P54" s="38">
        <f t="shared" si="27"/>
        <v>25.154822803098355</v>
      </c>
      <c r="Q54" s="60"/>
      <c r="R54" s="100"/>
    </row>
    <row r="55" spans="1:18" ht="30" customHeight="1" x14ac:dyDescent="0.25">
      <c r="A55" s="82">
        <v>17</v>
      </c>
      <c r="B55" s="160" t="s">
        <v>246</v>
      </c>
      <c r="C55" s="153" t="s">
        <v>245</v>
      </c>
      <c r="D55" s="153" t="s">
        <v>817</v>
      </c>
      <c r="E55" s="38">
        <v>90.625</v>
      </c>
      <c r="F55" s="38">
        <f t="shared" si="20"/>
        <v>22.65625</v>
      </c>
      <c r="G55" s="38">
        <f t="shared" si="28"/>
        <v>27.565701423530843</v>
      </c>
      <c r="H55" s="38">
        <v>77.400000000000006</v>
      </c>
      <c r="I55" s="38">
        <f t="shared" si="22"/>
        <v>154.80000000000001</v>
      </c>
      <c r="J55" s="38">
        <f t="shared" si="23"/>
        <v>182.36570142353085</v>
      </c>
      <c r="K55" s="38">
        <v>36.200000000000003</v>
      </c>
      <c r="L55" s="38">
        <f t="shared" si="24"/>
        <v>26.021325026955793</v>
      </c>
      <c r="M55" s="38">
        <v>0</v>
      </c>
      <c r="N55" s="38">
        <f t="shared" si="25"/>
        <v>0</v>
      </c>
      <c r="O55" s="38">
        <f t="shared" si="26"/>
        <v>136.25625000000002</v>
      </c>
      <c r="P55" s="38">
        <f t="shared" si="27"/>
        <v>208.38702645048664</v>
      </c>
      <c r="Q55" s="60"/>
      <c r="R55" s="100"/>
    </row>
    <row r="56" spans="1:18" ht="30" customHeight="1" x14ac:dyDescent="0.25">
      <c r="A56" s="82">
        <v>18</v>
      </c>
      <c r="B56" s="160" t="s">
        <v>640</v>
      </c>
      <c r="C56" s="153" t="s">
        <v>639</v>
      </c>
      <c r="D56" s="153" t="s">
        <v>817</v>
      </c>
      <c r="E56" s="38">
        <v>16.5</v>
      </c>
      <c r="F56" s="38">
        <f t="shared" si="20"/>
        <v>4.125</v>
      </c>
      <c r="G56" s="38">
        <f t="shared" si="28"/>
        <v>5.0188587419394084</v>
      </c>
      <c r="H56" s="38">
        <v>0</v>
      </c>
      <c r="I56" s="38">
        <f t="shared" si="22"/>
        <v>0</v>
      </c>
      <c r="J56" s="38">
        <f t="shared" si="23"/>
        <v>5.0188587419394084</v>
      </c>
      <c r="K56" s="38">
        <v>39.299999999999997</v>
      </c>
      <c r="L56" s="38">
        <f t="shared" si="24"/>
        <v>28.249670540313883</v>
      </c>
      <c r="M56" s="38">
        <v>0</v>
      </c>
      <c r="N56" s="38">
        <f t="shared" si="25"/>
        <v>0</v>
      </c>
      <c r="O56" s="38">
        <f t="shared" si="26"/>
        <v>43.424999999999997</v>
      </c>
      <c r="P56" s="38">
        <f t="shared" si="27"/>
        <v>33.26852928225329</v>
      </c>
      <c r="Q56" s="60"/>
      <c r="R56" s="100"/>
    </row>
    <row r="57" spans="1:18" ht="30" customHeight="1" x14ac:dyDescent="0.25">
      <c r="A57" s="82">
        <v>19</v>
      </c>
      <c r="B57" s="142" t="s">
        <v>604</v>
      </c>
      <c r="C57" s="127" t="s">
        <v>603</v>
      </c>
      <c r="D57" s="127" t="s">
        <v>817</v>
      </c>
      <c r="E57" s="38">
        <v>75.25</v>
      </c>
      <c r="F57" s="38">
        <f t="shared" ref="F57:F63" si="29">E57/4</f>
        <v>18.8125</v>
      </c>
      <c r="G57" s="38">
        <f t="shared" si="28"/>
        <v>22.889037595814575</v>
      </c>
      <c r="H57" s="38">
        <v>0</v>
      </c>
      <c r="I57" s="38">
        <f t="shared" si="22"/>
        <v>0</v>
      </c>
      <c r="J57" s="38">
        <f t="shared" si="23"/>
        <v>22.889037595814575</v>
      </c>
      <c r="K57" s="38">
        <v>417.35</v>
      </c>
      <c r="L57" s="45">
        <v>300</v>
      </c>
      <c r="M57" s="38">
        <v>40</v>
      </c>
      <c r="N57" s="38">
        <f t="shared" si="25"/>
        <v>47.058823529411768</v>
      </c>
      <c r="O57" s="38">
        <f t="shared" si="26"/>
        <v>476.16250000000002</v>
      </c>
      <c r="P57" s="38">
        <f t="shared" si="27"/>
        <v>369.94786112522632</v>
      </c>
      <c r="Q57" s="62"/>
      <c r="R57" s="100"/>
    </row>
    <row r="58" spans="1:18" ht="30" customHeight="1" x14ac:dyDescent="0.25">
      <c r="A58" s="82">
        <v>20</v>
      </c>
      <c r="B58" s="142" t="s">
        <v>389</v>
      </c>
      <c r="C58" s="127" t="s">
        <v>378</v>
      </c>
      <c r="D58" s="127" t="s">
        <v>817</v>
      </c>
      <c r="E58" s="38">
        <v>55</v>
      </c>
      <c r="F58" s="38">
        <f t="shared" si="29"/>
        <v>13.75</v>
      </c>
      <c r="G58" s="38">
        <f t="shared" si="28"/>
        <v>16.729529139798032</v>
      </c>
      <c r="H58" s="45">
        <v>165.45</v>
      </c>
      <c r="I58" s="38">
        <f t="shared" si="22"/>
        <v>330.9</v>
      </c>
      <c r="J58" s="38">
        <f t="shared" si="23"/>
        <v>347.62952913979802</v>
      </c>
      <c r="K58" s="38">
        <v>38.4</v>
      </c>
      <c r="L58" s="38">
        <f t="shared" ref="L58:L66" si="30">K58/$K$57*$L$57</f>
        <v>27.602731520306698</v>
      </c>
      <c r="M58" s="45">
        <v>50</v>
      </c>
      <c r="N58" s="38">
        <f t="shared" si="25"/>
        <v>58.823529411764703</v>
      </c>
      <c r="O58" s="38">
        <f t="shared" si="26"/>
        <v>267.60000000000002</v>
      </c>
      <c r="P58" s="38">
        <f t="shared" si="27"/>
        <v>434.05579007186941</v>
      </c>
      <c r="Q58" s="60"/>
      <c r="R58" s="100"/>
    </row>
    <row r="59" spans="1:18" ht="30" customHeight="1" x14ac:dyDescent="0.25">
      <c r="A59" s="82">
        <v>21</v>
      </c>
      <c r="B59" s="162" t="s">
        <v>879</v>
      </c>
      <c r="C59" s="127" t="s">
        <v>880</v>
      </c>
      <c r="D59" s="127" t="s">
        <v>817</v>
      </c>
      <c r="E59" s="38">
        <v>68.25</v>
      </c>
      <c r="F59" s="38">
        <f t="shared" si="29"/>
        <v>17.0625</v>
      </c>
      <c r="G59" s="38">
        <f t="shared" si="28"/>
        <v>20.759824796203919</v>
      </c>
      <c r="H59" s="38">
        <v>0</v>
      </c>
      <c r="I59" s="38">
        <f t="shared" si="22"/>
        <v>0</v>
      </c>
      <c r="J59" s="38">
        <f t="shared" si="23"/>
        <v>20.759824796203919</v>
      </c>
      <c r="K59" s="38">
        <v>70</v>
      </c>
      <c r="L59" s="38">
        <f t="shared" si="30"/>
        <v>50.317479333892415</v>
      </c>
      <c r="M59" s="38">
        <v>30</v>
      </c>
      <c r="N59" s="38">
        <f t="shared" si="25"/>
        <v>35.294117647058826</v>
      </c>
      <c r="O59" s="38">
        <f t="shared" si="26"/>
        <v>117.0625</v>
      </c>
      <c r="P59" s="38">
        <f t="shared" si="27"/>
        <v>106.37142177715516</v>
      </c>
      <c r="Q59" s="60"/>
      <c r="R59" s="100"/>
    </row>
    <row r="60" spans="1:18" ht="30" customHeight="1" x14ac:dyDescent="0.25">
      <c r="A60" s="82">
        <v>22</v>
      </c>
      <c r="B60" s="162" t="s">
        <v>359</v>
      </c>
      <c r="C60" s="127" t="s">
        <v>355</v>
      </c>
      <c r="D60" s="127" t="s">
        <v>817</v>
      </c>
      <c r="E60" s="38">
        <v>119.35</v>
      </c>
      <c r="F60" s="38">
        <f t="shared" si="29"/>
        <v>29.837499999999999</v>
      </c>
      <c r="G60" s="38">
        <f t="shared" si="28"/>
        <v>36.303078233361724</v>
      </c>
      <c r="H60" s="45">
        <v>6.45</v>
      </c>
      <c r="I60" s="38">
        <f t="shared" si="22"/>
        <v>12.9</v>
      </c>
      <c r="J60" s="38">
        <f t="shared" si="23"/>
        <v>49.203078233361722</v>
      </c>
      <c r="K60" s="38">
        <v>26.4</v>
      </c>
      <c r="L60" s="38">
        <f t="shared" si="30"/>
        <v>18.976877920210853</v>
      </c>
      <c r="M60" s="45">
        <v>110</v>
      </c>
      <c r="N60" s="38">
        <f t="shared" si="25"/>
        <v>129.41176470588235</v>
      </c>
      <c r="O60" s="38">
        <f t="shared" si="26"/>
        <v>172.6875</v>
      </c>
      <c r="P60" s="38">
        <f t="shared" si="27"/>
        <v>197.59172085945494</v>
      </c>
      <c r="Q60" s="60"/>
      <c r="R60" s="100"/>
    </row>
    <row r="61" spans="1:18" ht="30" customHeight="1" x14ac:dyDescent="0.25">
      <c r="A61" s="82">
        <v>23</v>
      </c>
      <c r="B61" s="162" t="s">
        <v>368</v>
      </c>
      <c r="C61" s="127" t="s">
        <v>363</v>
      </c>
      <c r="D61" s="127" t="s">
        <v>817</v>
      </c>
      <c r="E61" s="38">
        <v>18.579999999999998</v>
      </c>
      <c r="F61" s="38">
        <f t="shared" si="29"/>
        <v>4.6449999999999996</v>
      </c>
      <c r="G61" s="38">
        <f t="shared" si="28"/>
        <v>5.6515391166808611</v>
      </c>
      <c r="H61" s="45">
        <v>0</v>
      </c>
      <c r="I61" s="38">
        <f t="shared" si="22"/>
        <v>0</v>
      </c>
      <c r="J61" s="38">
        <f t="shared" si="23"/>
        <v>5.6515391166808611</v>
      </c>
      <c r="K61" s="38">
        <v>173.3</v>
      </c>
      <c r="L61" s="38">
        <f t="shared" si="30"/>
        <v>124.5717024080508</v>
      </c>
      <c r="M61" s="45">
        <v>60</v>
      </c>
      <c r="N61" s="38">
        <f t="shared" si="25"/>
        <v>70.588235294117652</v>
      </c>
      <c r="O61" s="38">
        <f t="shared" si="26"/>
        <v>237.94500000000002</v>
      </c>
      <c r="P61" s="38">
        <f t="shared" si="27"/>
        <v>200.81147681884931</v>
      </c>
      <c r="Q61" s="60"/>
      <c r="R61" s="100"/>
    </row>
    <row r="62" spans="1:18" ht="30" customHeight="1" x14ac:dyDescent="0.25">
      <c r="A62" s="82">
        <v>24</v>
      </c>
      <c r="B62" s="162" t="s">
        <v>911</v>
      </c>
      <c r="C62" s="127" t="s">
        <v>912</v>
      </c>
      <c r="D62" s="127" t="s">
        <v>817</v>
      </c>
      <c r="E62" s="38">
        <v>46.96</v>
      </c>
      <c r="F62" s="38">
        <f t="shared" si="29"/>
        <v>11.74</v>
      </c>
      <c r="G62" s="38">
        <f t="shared" si="28"/>
        <v>14.283976152816646</v>
      </c>
      <c r="H62" s="38">
        <v>47.4</v>
      </c>
      <c r="I62" s="38">
        <f t="shared" si="22"/>
        <v>94.799999999999983</v>
      </c>
      <c r="J62" s="38">
        <f t="shared" si="23"/>
        <v>109.08397615281663</v>
      </c>
      <c r="K62" s="38">
        <v>59.85</v>
      </c>
      <c r="L62" s="38">
        <f t="shared" si="30"/>
        <v>43.021444830478018</v>
      </c>
      <c r="M62" s="38">
        <v>140</v>
      </c>
      <c r="N62" s="38">
        <f t="shared" si="25"/>
        <v>164.70588235294119</v>
      </c>
      <c r="O62" s="38">
        <f t="shared" si="26"/>
        <v>258.99</v>
      </c>
      <c r="P62" s="38">
        <f t="shared" si="27"/>
        <v>316.81130333623582</v>
      </c>
      <c r="Q62" s="60"/>
      <c r="R62" s="100"/>
    </row>
    <row r="63" spans="1:18" ht="30" customHeight="1" x14ac:dyDescent="0.25">
      <c r="A63" s="82">
        <v>25</v>
      </c>
      <c r="B63" s="162" t="s">
        <v>43</v>
      </c>
      <c r="C63" s="127" t="s">
        <v>44</v>
      </c>
      <c r="D63" s="127" t="s">
        <v>817</v>
      </c>
      <c r="E63" s="38">
        <v>21.25</v>
      </c>
      <c r="F63" s="38">
        <f t="shared" si="29"/>
        <v>5.3125</v>
      </c>
      <c r="G63" s="38">
        <f t="shared" si="28"/>
        <v>6.4636817131037843</v>
      </c>
      <c r="H63" s="38">
        <v>186.3</v>
      </c>
      <c r="I63" s="38">
        <f t="shared" si="22"/>
        <v>372.6</v>
      </c>
      <c r="J63" s="38">
        <f t="shared" si="23"/>
        <v>379.06368171310379</v>
      </c>
      <c r="K63" s="38">
        <v>81.650000000000006</v>
      </c>
      <c r="L63" s="38">
        <f t="shared" si="30"/>
        <v>58.691745537318802</v>
      </c>
      <c r="M63" s="38">
        <v>170</v>
      </c>
      <c r="N63" s="38">
        <v>200</v>
      </c>
      <c r="O63" s="38">
        <f t="shared" si="26"/>
        <v>443.26250000000005</v>
      </c>
      <c r="P63" s="38">
        <f t="shared" si="27"/>
        <v>637.7554272504226</v>
      </c>
      <c r="Q63" s="60"/>
      <c r="R63" s="100"/>
    </row>
    <row r="64" spans="1:18" ht="30" customHeight="1" x14ac:dyDescent="0.25">
      <c r="A64" s="82">
        <v>26</v>
      </c>
      <c r="B64" s="162" t="s">
        <v>45</v>
      </c>
      <c r="C64" s="127" t="s">
        <v>46</v>
      </c>
      <c r="D64" s="127" t="s">
        <v>817</v>
      </c>
      <c r="E64" s="38">
        <v>32.5</v>
      </c>
      <c r="F64" s="38">
        <f t="shared" si="20"/>
        <v>8.125</v>
      </c>
      <c r="G64" s="38">
        <f t="shared" si="28"/>
        <v>9.885630855335199</v>
      </c>
      <c r="H64" s="38">
        <v>0</v>
      </c>
      <c r="I64" s="38">
        <f t="shared" si="22"/>
        <v>0</v>
      </c>
      <c r="J64" s="38">
        <f t="shared" si="23"/>
        <v>9.885630855335199</v>
      </c>
      <c r="K64" s="38">
        <v>187.45</v>
      </c>
      <c r="L64" s="38">
        <f t="shared" si="30"/>
        <v>134.74302144483048</v>
      </c>
      <c r="M64" s="38">
        <v>0</v>
      </c>
      <c r="N64" s="38">
        <f t="shared" ref="N64:N66" si="31">M64*$N$63/$M$63</f>
        <v>0</v>
      </c>
      <c r="O64" s="38">
        <f t="shared" si="26"/>
        <v>195.57499999999999</v>
      </c>
      <c r="P64" s="38">
        <f t="shared" si="27"/>
        <v>144.62865230016567</v>
      </c>
      <c r="Q64" s="60"/>
      <c r="R64" s="100"/>
    </row>
    <row r="65" spans="1:18" ht="30" customHeight="1" x14ac:dyDescent="0.25">
      <c r="A65" s="82">
        <v>27</v>
      </c>
      <c r="B65" s="162" t="s">
        <v>741</v>
      </c>
      <c r="C65" s="127" t="s">
        <v>742</v>
      </c>
      <c r="D65" s="127" t="s">
        <v>817</v>
      </c>
      <c r="E65" s="38">
        <v>10</v>
      </c>
      <c r="F65" s="38">
        <f t="shared" si="20"/>
        <v>2.5</v>
      </c>
      <c r="G65" s="38">
        <f t="shared" si="28"/>
        <v>3.041732570872369</v>
      </c>
      <c r="H65" s="38">
        <v>64.5</v>
      </c>
      <c r="I65" s="38">
        <f t="shared" si="22"/>
        <v>129</v>
      </c>
      <c r="J65" s="38">
        <f t="shared" si="23"/>
        <v>132.04173257087237</v>
      </c>
      <c r="K65" s="45">
        <v>0</v>
      </c>
      <c r="L65" s="38">
        <f t="shared" si="30"/>
        <v>0</v>
      </c>
      <c r="M65" s="38">
        <v>0</v>
      </c>
      <c r="N65" s="38">
        <f t="shared" si="31"/>
        <v>0</v>
      </c>
      <c r="O65" s="38">
        <f t="shared" si="26"/>
        <v>67</v>
      </c>
      <c r="P65" s="38">
        <f t="shared" si="27"/>
        <v>132.04173257087237</v>
      </c>
      <c r="Q65" s="60"/>
      <c r="R65" s="100"/>
    </row>
    <row r="66" spans="1:18" ht="30" customHeight="1" x14ac:dyDescent="0.25">
      <c r="A66" s="82">
        <v>28</v>
      </c>
      <c r="B66" s="162" t="s">
        <v>39</v>
      </c>
      <c r="C66" s="127" t="s">
        <v>40</v>
      </c>
      <c r="D66" s="127" t="s">
        <v>817</v>
      </c>
      <c r="E66" s="38">
        <v>30.225000000000001</v>
      </c>
      <c r="F66" s="38">
        <f t="shared" si="20"/>
        <v>7.5562500000000004</v>
      </c>
      <c r="G66" s="38">
        <f t="shared" si="28"/>
        <v>9.1936366954617341</v>
      </c>
      <c r="H66" s="38">
        <v>187.5</v>
      </c>
      <c r="I66" s="38">
        <v>375</v>
      </c>
      <c r="J66" s="38">
        <f t="shared" si="23"/>
        <v>384.19363669546175</v>
      </c>
      <c r="K66" s="45">
        <v>40.4</v>
      </c>
      <c r="L66" s="38">
        <f t="shared" si="30"/>
        <v>29.040373786989335</v>
      </c>
      <c r="M66" s="38">
        <v>50</v>
      </c>
      <c r="N66" s="38">
        <f t="shared" si="31"/>
        <v>58.823529411764703</v>
      </c>
      <c r="O66" s="38">
        <f t="shared" si="26"/>
        <v>285.45625000000001</v>
      </c>
      <c r="P66" s="38">
        <f t="shared" si="27"/>
        <v>472.05753989421578</v>
      </c>
      <c r="Q66" s="60"/>
      <c r="R66" s="100"/>
    </row>
    <row r="67" spans="1:18" x14ac:dyDescent="0.25">
      <c r="A67" s="101"/>
      <c r="B67" s="101"/>
      <c r="C67" s="101"/>
      <c r="D67" s="101"/>
      <c r="E67" s="50"/>
      <c r="F67" s="50"/>
      <c r="G67" s="50"/>
      <c r="H67" s="50"/>
      <c r="I67" s="90"/>
      <c r="J67" s="90"/>
      <c r="K67" s="50"/>
      <c r="L67" s="90"/>
      <c r="M67" s="50"/>
      <c r="N67" s="90"/>
      <c r="O67" s="50"/>
      <c r="P67" s="50"/>
      <c r="Q67" s="50"/>
      <c r="R67" s="100"/>
    </row>
    <row r="68" spans="1:18" ht="21.75" customHeight="1" x14ac:dyDescent="0.25">
      <c r="A68" s="254"/>
      <c r="B68" s="254"/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5"/>
      <c r="P68" s="50"/>
      <c r="Q68" s="50"/>
      <c r="R68" s="100"/>
    </row>
    <row r="69" spans="1:18" ht="25.5" x14ac:dyDescent="0.25">
      <c r="A69" s="91" t="s">
        <v>285</v>
      </c>
      <c r="B69" s="84" t="s">
        <v>264</v>
      </c>
      <c r="C69" s="92" t="s">
        <v>284</v>
      </c>
      <c r="D69" s="74" t="s">
        <v>266</v>
      </c>
      <c r="E69" s="252" t="s">
        <v>267</v>
      </c>
      <c r="F69" s="252"/>
      <c r="G69" s="252"/>
      <c r="H69" s="252"/>
      <c r="I69" s="252"/>
      <c r="J69" s="84"/>
      <c r="K69" s="252" t="s">
        <v>268</v>
      </c>
      <c r="L69" s="252"/>
      <c r="M69" s="252" t="s">
        <v>269</v>
      </c>
      <c r="N69" s="252"/>
      <c r="O69" s="84"/>
      <c r="P69" s="41"/>
      <c r="Q69" s="78"/>
      <c r="R69" s="100"/>
    </row>
    <row r="70" spans="1:18" ht="94.5" customHeight="1" x14ac:dyDescent="0.25">
      <c r="A70" s="249" t="s">
        <v>91</v>
      </c>
      <c r="B70" s="249"/>
      <c r="C70" s="249"/>
      <c r="D70" s="249"/>
      <c r="E70" s="79" t="s">
        <v>271</v>
      </c>
      <c r="F70" s="79" t="s">
        <v>272</v>
      </c>
      <c r="G70" s="79" t="s">
        <v>273</v>
      </c>
      <c r="H70" s="79" t="s">
        <v>274</v>
      </c>
      <c r="I70" s="59" t="s">
        <v>275</v>
      </c>
      <c r="J70" s="80" t="s">
        <v>276</v>
      </c>
      <c r="K70" s="79" t="s">
        <v>271</v>
      </c>
      <c r="L70" s="81" t="s">
        <v>277</v>
      </c>
      <c r="M70" s="79" t="s">
        <v>278</v>
      </c>
      <c r="N70" s="79" t="s">
        <v>282</v>
      </c>
      <c r="O70" s="84" t="s">
        <v>270</v>
      </c>
      <c r="P70" s="84" t="s">
        <v>279</v>
      </c>
      <c r="Q70" s="50"/>
      <c r="R70" s="100"/>
    </row>
    <row r="71" spans="1:18" ht="30" customHeight="1" x14ac:dyDescent="0.25">
      <c r="A71" s="85">
        <v>1</v>
      </c>
      <c r="B71" s="163" t="s">
        <v>541</v>
      </c>
      <c r="C71" s="164" t="s">
        <v>540</v>
      </c>
      <c r="D71" s="164" t="s">
        <v>818</v>
      </c>
      <c r="E71" s="38">
        <v>21.945</v>
      </c>
      <c r="F71" s="38">
        <f t="shared" ref="F71:F77" si="32">E71/4</f>
        <v>5.4862500000000001</v>
      </c>
      <c r="G71" s="38">
        <f>F71/$F$75*$G$75</f>
        <v>3.650272460528154</v>
      </c>
      <c r="H71" s="38">
        <v>0</v>
      </c>
      <c r="I71" s="38">
        <f>H71/H72*I72</f>
        <v>0</v>
      </c>
      <c r="J71" s="38">
        <f>G71+I71</f>
        <v>3.650272460528154</v>
      </c>
      <c r="K71" s="38">
        <v>0</v>
      </c>
      <c r="L71" s="38">
        <f>K71/K73*L73</f>
        <v>0</v>
      </c>
      <c r="M71" s="38">
        <v>0</v>
      </c>
      <c r="N71" s="38">
        <f>M71/M72*N72</f>
        <v>0</v>
      </c>
      <c r="O71" s="38">
        <f>F71+H71+K71+M71</f>
        <v>5.4862500000000001</v>
      </c>
      <c r="P71" s="38">
        <f>J71+L71+N71</f>
        <v>3.650272460528154</v>
      </c>
      <c r="Q71" s="63"/>
      <c r="R71" s="100"/>
    </row>
    <row r="72" spans="1:18" ht="30" customHeight="1" x14ac:dyDescent="0.25">
      <c r="A72" s="85">
        <v>2</v>
      </c>
      <c r="B72" s="163" t="s">
        <v>539</v>
      </c>
      <c r="C72" s="164" t="s">
        <v>538</v>
      </c>
      <c r="D72" s="164" t="s">
        <v>818</v>
      </c>
      <c r="E72" s="38">
        <v>204.42500000000001</v>
      </c>
      <c r="F72" s="38">
        <f t="shared" si="32"/>
        <v>51.106250000000003</v>
      </c>
      <c r="G72" s="38">
        <f t="shared" ref="G72:G74" si="33">F72/$F$75*$G$75</f>
        <v>34.003506390679789</v>
      </c>
      <c r="H72" s="38">
        <v>57.9</v>
      </c>
      <c r="I72" s="38">
        <v>375</v>
      </c>
      <c r="J72" s="38">
        <f t="shared" ref="J72:J77" si="34">G72+I72</f>
        <v>409.00350639067977</v>
      </c>
      <c r="K72" s="38">
        <v>35.15</v>
      </c>
      <c r="L72" s="38">
        <f>K72/$K$73*$L$73</f>
        <v>165.41176470588235</v>
      </c>
      <c r="M72" s="38">
        <v>200</v>
      </c>
      <c r="N72" s="38">
        <v>200</v>
      </c>
      <c r="O72" s="38">
        <f t="shared" ref="O72:O77" si="35">F72+H72+K72+M72</f>
        <v>344.15625</v>
      </c>
      <c r="P72" s="38">
        <f t="shared" ref="P72:P77" si="36">J72+L72+N72</f>
        <v>774.41527109656215</v>
      </c>
      <c r="Q72" s="63"/>
      <c r="R72" s="100"/>
    </row>
    <row r="73" spans="1:18" ht="30" customHeight="1" x14ac:dyDescent="0.25">
      <c r="A73" s="85">
        <v>3</v>
      </c>
      <c r="B73" s="163" t="s">
        <v>683</v>
      </c>
      <c r="C73" s="164" t="s">
        <v>682</v>
      </c>
      <c r="D73" s="164" t="s">
        <v>818</v>
      </c>
      <c r="E73" s="38">
        <v>24.605</v>
      </c>
      <c r="F73" s="38">
        <f t="shared" si="32"/>
        <v>6.1512500000000001</v>
      </c>
      <c r="G73" s="38">
        <f t="shared" si="33"/>
        <v>4.0927297284709603</v>
      </c>
      <c r="H73" s="45">
        <v>0</v>
      </c>
      <c r="I73" s="45">
        <f>H73/H72*I72</f>
        <v>0</v>
      </c>
      <c r="J73" s="38">
        <f t="shared" si="34"/>
        <v>4.0927297284709603</v>
      </c>
      <c r="K73" s="38">
        <v>63.75</v>
      </c>
      <c r="L73" s="38">
        <v>300</v>
      </c>
      <c r="M73" s="45">
        <v>0</v>
      </c>
      <c r="N73" s="38">
        <f>M73/M72*N72</f>
        <v>0</v>
      </c>
      <c r="O73" s="38">
        <f t="shared" si="35"/>
        <v>69.901250000000005</v>
      </c>
      <c r="P73" s="38">
        <f t="shared" si="36"/>
        <v>304.09272972847094</v>
      </c>
      <c r="Q73" s="64"/>
      <c r="R73" s="100"/>
    </row>
    <row r="74" spans="1:18" ht="30" customHeight="1" x14ac:dyDescent="0.25">
      <c r="A74" s="85">
        <v>4</v>
      </c>
      <c r="B74" s="165" t="s">
        <v>600</v>
      </c>
      <c r="C74" s="166" t="s">
        <v>599</v>
      </c>
      <c r="D74" s="166" t="s">
        <v>818</v>
      </c>
      <c r="E74" s="40">
        <v>10</v>
      </c>
      <c r="F74" s="38">
        <f t="shared" si="32"/>
        <v>2.5</v>
      </c>
      <c r="G74" s="38">
        <f t="shared" si="33"/>
        <v>1.6633731877549121</v>
      </c>
      <c r="H74" s="40">
        <v>51</v>
      </c>
      <c r="I74" s="40">
        <f>H74/$H$72*$I$72</f>
        <v>330.31088082901556</v>
      </c>
      <c r="J74" s="38">
        <f t="shared" si="34"/>
        <v>331.97425401677049</v>
      </c>
      <c r="K74" s="40">
        <v>2.5499999999999998</v>
      </c>
      <c r="L74" s="38">
        <f t="shared" ref="L74:L77" si="37">K74/$K$73*$L$73</f>
        <v>11.999999999999998</v>
      </c>
      <c r="M74" s="40">
        <v>20</v>
      </c>
      <c r="N74" s="54">
        <f>M74/M72*N72</f>
        <v>20</v>
      </c>
      <c r="O74" s="38">
        <f t="shared" si="35"/>
        <v>76.05</v>
      </c>
      <c r="P74" s="38">
        <f t="shared" si="36"/>
        <v>363.97425401677049</v>
      </c>
      <c r="Q74" s="64"/>
      <c r="R74" s="100"/>
    </row>
    <row r="75" spans="1:18" ht="30" customHeight="1" x14ac:dyDescent="0.25">
      <c r="A75" s="85">
        <v>5</v>
      </c>
      <c r="B75" s="165" t="s">
        <v>406</v>
      </c>
      <c r="C75" s="166" t="s">
        <v>399</v>
      </c>
      <c r="D75" s="166" t="s">
        <v>818</v>
      </c>
      <c r="E75" s="38">
        <v>751.48500000000001</v>
      </c>
      <c r="F75" s="38">
        <f t="shared" si="32"/>
        <v>187.87125</v>
      </c>
      <c r="G75" s="38">
        <v>125</v>
      </c>
      <c r="H75" s="45">
        <v>0</v>
      </c>
      <c r="I75" s="45">
        <f>H75/H72*I72</f>
        <v>0</v>
      </c>
      <c r="J75" s="38">
        <f t="shared" si="34"/>
        <v>125</v>
      </c>
      <c r="K75" s="38">
        <v>28.25</v>
      </c>
      <c r="L75" s="38">
        <f t="shared" si="37"/>
        <v>132.94117647058823</v>
      </c>
      <c r="M75" s="45">
        <v>30</v>
      </c>
      <c r="N75" s="38">
        <f>M75/M72*N72</f>
        <v>30</v>
      </c>
      <c r="O75" s="38">
        <f t="shared" si="35"/>
        <v>246.12125</v>
      </c>
      <c r="P75" s="38">
        <f t="shared" si="36"/>
        <v>287.94117647058823</v>
      </c>
      <c r="Q75" s="63"/>
      <c r="R75" s="100"/>
    </row>
    <row r="76" spans="1:18" ht="30" customHeight="1" x14ac:dyDescent="0.25">
      <c r="A76" s="85">
        <v>6</v>
      </c>
      <c r="B76" s="167" t="s">
        <v>537</v>
      </c>
      <c r="C76" s="166" t="s">
        <v>536</v>
      </c>
      <c r="D76" s="166" t="s">
        <v>818</v>
      </c>
      <c r="E76" s="38">
        <v>0</v>
      </c>
      <c r="F76" s="38">
        <f t="shared" ref="F76" si="38">E76/4</f>
        <v>0</v>
      </c>
      <c r="G76" s="38">
        <f t="shared" ref="G76:G77" si="39">F76/$F$75*$G$75</f>
        <v>0</v>
      </c>
      <c r="H76" s="38">
        <v>0</v>
      </c>
      <c r="I76" s="38">
        <f>H76/H72*I72</f>
        <v>0</v>
      </c>
      <c r="J76" s="38">
        <f t="shared" si="34"/>
        <v>0</v>
      </c>
      <c r="K76" s="38">
        <v>0</v>
      </c>
      <c r="L76" s="38">
        <f t="shared" si="37"/>
        <v>0</v>
      </c>
      <c r="M76" s="38">
        <v>0</v>
      </c>
      <c r="N76" s="38">
        <f>M76/M72*N72</f>
        <v>0</v>
      </c>
      <c r="O76" s="38">
        <f t="shared" si="35"/>
        <v>0</v>
      </c>
      <c r="P76" s="38">
        <f t="shared" si="36"/>
        <v>0</v>
      </c>
      <c r="Q76" s="63"/>
      <c r="R76" s="100"/>
    </row>
    <row r="77" spans="1:18" ht="30" customHeight="1" x14ac:dyDescent="0.25">
      <c r="A77" s="85">
        <v>7</v>
      </c>
      <c r="B77" s="165" t="s">
        <v>771</v>
      </c>
      <c r="C77" s="166" t="s">
        <v>772</v>
      </c>
      <c r="D77" s="166" t="s">
        <v>818</v>
      </c>
      <c r="E77" s="38">
        <v>10</v>
      </c>
      <c r="F77" s="38">
        <f t="shared" si="32"/>
        <v>2.5</v>
      </c>
      <c r="G77" s="38">
        <f t="shared" si="39"/>
        <v>1.6633731877549121</v>
      </c>
      <c r="H77" s="38">
        <v>0</v>
      </c>
      <c r="I77" s="38">
        <f>H77/H72/I72</f>
        <v>0</v>
      </c>
      <c r="J77" s="38">
        <f t="shared" si="34"/>
        <v>1.6633731877549121</v>
      </c>
      <c r="K77" s="45">
        <v>2.75</v>
      </c>
      <c r="L77" s="38">
        <f t="shared" si="37"/>
        <v>12.941176470588236</v>
      </c>
      <c r="M77" s="38">
        <v>0</v>
      </c>
      <c r="N77" s="45">
        <f>M77/M72*N72</f>
        <v>0</v>
      </c>
      <c r="O77" s="38">
        <f t="shared" si="35"/>
        <v>5.25</v>
      </c>
      <c r="P77" s="38">
        <f t="shared" si="36"/>
        <v>14.604549658343148</v>
      </c>
      <c r="Q77" s="63"/>
      <c r="R77" s="100"/>
    </row>
    <row r="78" spans="1:18" x14ac:dyDescent="0.25">
      <c r="A78" s="50"/>
      <c r="B78" s="50"/>
      <c r="C78" s="50"/>
      <c r="D78" s="50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  <c r="Q78" s="50"/>
      <c r="R78" s="100"/>
    </row>
    <row r="79" spans="1:18" ht="31.5" customHeight="1" x14ac:dyDescent="0.25">
      <c r="A79" s="254"/>
      <c r="B79" s="254"/>
      <c r="C79" s="254"/>
      <c r="D79" s="254"/>
      <c r="E79" s="254"/>
      <c r="F79" s="254"/>
      <c r="G79" s="254"/>
      <c r="H79" s="254"/>
      <c r="I79" s="254"/>
      <c r="J79" s="254"/>
      <c r="K79" s="254"/>
      <c r="L79" s="254"/>
      <c r="M79" s="254"/>
      <c r="N79" s="254"/>
      <c r="O79" s="255"/>
      <c r="P79" s="50"/>
      <c r="Q79" s="50"/>
      <c r="R79" s="100"/>
    </row>
    <row r="80" spans="1:18" ht="25.5" x14ac:dyDescent="0.25">
      <c r="A80" s="91" t="s">
        <v>285</v>
      </c>
      <c r="B80" s="84" t="s">
        <v>264</v>
      </c>
      <c r="C80" s="92" t="s">
        <v>284</v>
      </c>
      <c r="D80" s="74" t="s">
        <v>266</v>
      </c>
      <c r="E80" s="252" t="s">
        <v>267</v>
      </c>
      <c r="F80" s="252"/>
      <c r="G80" s="252"/>
      <c r="H80" s="252"/>
      <c r="I80" s="252"/>
      <c r="J80" s="84"/>
      <c r="K80" s="252" t="s">
        <v>268</v>
      </c>
      <c r="L80" s="252"/>
      <c r="M80" s="252" t="s">
        <v>269</v>
      </c>
      <c r="N80" s="252"/>
      <c r="O80" s="84"/>
      <c r="P80" s="97"/>
      <c r="Q80" s="78"/>
      <c r="R80" s="100"/>
    </row>
    <row r="81" spans="1:18" ht="64.5" x14ac:dyDescent="0.25">
      <c r="A81" s="249" t="s">
        <v>92</v>
      </c>
      <c r="B81" s="249"/>
      <c r="C81" s="249"/>
      <c r="D81" s="249"/>
      <c r="E81" s="79" t="s">
        <v>271</v>
      </c>
      <c r="F81" s="79" t="s">
        <v>272</v>
      </c>
      <c r="G81" s="79" t="s">
        <v>273</v>
      </c>
      <c r="H81" s="79" t="s">
        <v>274</v>
      </c>
      <c r="I81" s="59" t="s">
        <v>275</v>
      </c>
      <c r="J81" s="80" t="s">
        <v>276</v>
      </c>
      <c r="K81" s="79" t="s">
        <v>271</v>
      </c>
      <c r="L81" s="81" t="s">
        <v>277</v>
      </c>
      <c r="M81" s="79" t="s">
        <v>278</v>
      </c>
      <c r="N81" s="79" t="s">
        <v>282</v>
      </c>
      <c r="O81" s="84" t="s">
        <v>270</v>
      </c>
      <c r="P81" s="84" t="s">
        <v>279</v>
      </c>
      <c r="Q81" s="50"/>
      <c r="R81" s="100"/>
    </row>
    <row r="82" spans="1:18" ht="30" customHeight="1" x14ac:dyDescent="0.25">
      <c r="A82" s="85">
        <v>1</v>
      </c>
      <c r="B82" s="142" t="s">
        <v>248</v>
      </c>
      <c r="C82" s="127" t="s">
        <v>247</v>
      </c>
      <c r="D82" s="127" t="s">
        <v>819</v>
      </c>
      <c r="E82" s="38">
        <v>96.49</v>
      </c>
      <c r="F82" s="38">
        <f t="shared" ref="F82:F104" si="40">E82/4</f>
        <v>24.122499999999999</v>
      </c>
      <c r="G82" s="38">
        <f>F82*$G$101/$F$101</f>
        <v>45.94761904761905</v>
      </c>
      <c r="H82" s="38">
        <v>0</v>
      </c>
      <c r="I82" s="38">
        <f t="shared" ref="I82:I87" si="41">H82*$I$88/$H$88</f>
        <v>0</v>
      </c>
      <c r="J82" s="38">
        <f>G82+I82</f>
        <v>45.94761904761905</v>
      </c>
      <c r="K82" s="38">
        <v>26.95</v>
      </c>
      <c r="L82" s="45">
        <f>K82*$L$101/$K$101</f>
        <v>66.680412371134025</v>
      </c>
      <c r="M82" s="38">
        <v>0</v>
      </c>
      <c r="N82" s="38">
        <f>M82*$N$98/$M$98</f>
        <v>0</v>
      </c>
      <c r="O82" s="38">
        <f>F82+H82+K82+M82</f>
        <v>51.072499999999998</v>
      </c>
      <c r="P82" s="38">
        <f>J82+L82+N82</f>
        <v>112.62803141875307</v>
      </c>
      <c r="Q82" s="62"/>
      <c r="R82" s="100"/>
    </row>
    <row r="83" spans="1:18" ht="30" customHeight="1" x14ac:dyDescent="0.25">
      <c r="A83" s="85">
        <v>2</v>
      </c>
      <c r="B83" s="142" t="s">
        <v>929</v>
      </c>
      <c r="C83" s="127" t="s">
        <v>930</v>
      </c>
      <c r="D83" s="127" t="s">
        <v>819</v>
      </c>
      <c r="E83" s="38">
        <v>23.695</v>
      </c>
      <c r="F83" s="38">
        <f t="shared" si="40"/>
        <v>5.9237500000000001</v>
      </c>
      <c r="G83" s="38">
        <f t="shared" ref="G83:G104" si="42">F83*$G$101/$F$101</f>
        <v>11.283333333333333</v>
      </c>
      <c r="H83" s="38">
        <v>75</v>
      </c>
      <c r="I83" s="38">
        <f t="shared" si="41"/>
        <v>333.0373001776199</v>
      </c>
      <c r="J83" s="38">
        <f t="shared" ref="J83:J104" si="43">G83+I83</f>
        <v>344.32063351095326</v>
      </c>
      <c r="K83" s="38">
        <v>26.9</v>
      </c>
      <c r="L83" s="45">
        <f t="shared" ref="L83:L104" si="44">K83*$L$101/$K$101</f>
        <v>66.55670103092784</v>
      </c>
      <c r="M83" s="38">
        <v>110</v>
      </c>
      <c r="N83" s="38">
        <f t="shared" ref="N83:N104" si="45">M83*$N$98/$M$98</f>
        <v>137.5</v>
      </c>
      <c r="O83" s="38">
        <f t="shared" ref="O83:O104" si="46">F83+H83+K83+M83</f>
        <v>217.82374999999999</v>
      </c>
      <c r="P83" s="38">
        <f t="shared" ref="P83:P104" si="47">J83+L83+N83</f>
        <v>548.37733454188105</v>
      </c>
      <c r="Q83" s="62"/>
      <c r="R83" s="100"/>
    </row>
    <row r="84" spans="1:18" ht="30" customHeight="1" x14ac:dyDescent="0.25">
      <c r="A84" s="85">
        <v>3</v>
      </c>
      <c r="B84" s="142" t="s">
        <v>899</v>
      </c>
      <c r="C84" s="127" t="s">
        <v>900</v>
      </c>
      <c r="D84" s="127" t="s">
        <v>819</v>
      </c>
      <c r="E84" s="38">
        <v>106</v>
      </c>
      <c r="F84" s="38">
        <f t="shared" si="40"/>
        <v>26.5</v>
      </c>
      <c r="G84" s="38">
        <f t="shared" si="42"/>
        <v>50.476190476190474</v>
      </c>
      <c r="H84" s="38">
        <v>79.55</v>
      </c>
      <c r="I84" s="38">
        <f t="shared" si="41"/>
        <v>353.24156305506216</v>
      </c>
      <c r="J84" s="38">
        <f t="shared" si="43"/>
        <v>403.71775353125264</v>
      </c>
      <c r="K84" s="38">
        <v>25</v>
      </c>
      <c r="L84" s="45">
        <f t="shared" si="44"/>
        <v>61.855670103092784</v>
      </c>
      <c r="M84" s="38">
        <v>0</v>
      </c>
      <c r="N84" s="38">
        <f t="shared" si="45"/>
        <v>0</v>
      </c>
      <c r="O84" s="38">
        <f t="shared" si="46"/>
        <v>131.05000000000001</v>
      </c>
      <c r="P84" s="38">
        <f t="shared" si="47"/>
        <v>465.57342363434543</v>
      </c>
      <c r="Q84" s="62"/>
      <c r="R84" s="100"/>
    </row>
    <row r="85" spans="1:18" ht="30" customHeight="1" x14ac:dyDescent="0.25">
      <c r="A85" s="85">
        <v>4</v>
      </c>
      <c r="B85" s="142" t="s">
        <v>893</v>
      </c>
      <c r="C85" s="127" t="s">
        <v>894</v>
      </c>
      <c r="D85" s="127" t="s">
        <v>819</v>
      </c>
      <c r="E85" s="38">
        <v>66.569500000000005</v>
      </c>
      <c r="F85" s="38">
        <f t="shared" si="40"/>
        <v>16.642375000000001</v>
      </c>
      <c r="G85" s="38">
        <f t="shared" si="42"/>
        <v>31.699761904761903</v>
      </c>
      <c r="H85" s="38">
        <v>60.825000000000003</v>
      </c>
      <c r="I85" s="38">
        <f t="shared" si="41"/>
        <v>270.09325044404972</v>
      </c>
      <c r="J85" s="38">
        <f t="shared" si="43"/>
        <v>301.7930123488116</v>
      </c>
      <c r="K85" s="38">
        <v>29.15</v>
      </c>
      <c r="L85" s="45">
        <f t="shared" si="44"/>
        <v>72.123711340206185</v>
      </c>
      <c r="M85" s="38">
        <v>40</v>
      </c>
      <c r="N85" s="38">
        <f t="shared" si="45"/>
        <v>50</v>
      </c>
      <c r="O85" s="38">
        <f t="shared" si="46"/>
        <v>146.61737500000001</v>
      </c>
      <c r="P85" s="38">
        <f t="shared" si="47"/>
        <v>423.91672368901777</v>
      </c>
      <c r="Q85" s="62"/>
      <c r="R85" s="100"/>
    </row>
    <row r="86" spans="1:18" ht="30" customHeight="1" x14ac:dyDescent="0.25">
      <c r="A86" s="85">
        <v>5</v>
      </c>
      <c r="B86" s="162" t="s">
        <v>411</v>
      </c>
      <c r="C86" s="127" t="s">
        <v>404</v>
      </c>
      <c r="D86" s="127" t="s">
        <v>819</v>
      </c>
      <c r="E86" s="38">
        <v>66.25</v>
      </c>
      <c r="F86" s="38">
        <f t="shared" si="40"/>
        <v>16.5625</v>
      </c>
      <c r="G86" s="38">
        <f t="shared" si="42"/>
        <v>31.547619047619047</v>
      </c>
      <c r="H86" s="38">
        <v>69.900000000000006</v>
      </c>
      <c r="I86" s="38">
        <f t="shared" si="41"/>
        <v>310.39076376554175</v>
      </c>
      <c r="J86" s="38">
        <f t="shared" si="43"/>
        <v>341.93838281316079</v>
      </c>
      <c r="K86" s="38">
        <v>29.6</v>
      </c>
      <c r="L86" s="45">
        <f t="shared" si="44"/>
        <v>73.237113402061851</v>
      </c>
      <c r="M86" s="38">
        <v>50</v>
      </c>
      <c r="N86" s="38">
        <f t="shared" si="45"/>
        <v>62.5</v>
      </c>
      <c r="O86" s="38">
        <f t="shared" si="46"/>
        <v>166.0625</v>
      </c>
      <c r="P86" s="38">
        <f t="shared" si="47"/>
        <v>477.67549621522267</v>
      </c>
      <c r="Q86" s="60"/>
      <c r="R86" s="100"/>
    </row>
    <row r="87" spans="1:18" ht="30" customHeight="1" x14ac:dyDescent="0.25">
      <c r="A87" s="85">
        <v>7</v>
      </c>
      <c r="B87" s="142" t="s">
        <v>493</v>
      </c>
      <c r="C87" s="127" t="s">
        <v>492</v>
      </c>
      <c r="D87" s="127" t="s">
        <v>819</v>
      </c>
      <c r="E87" s="38">
        <v>113.69499999999999</v>
      </c>
      <c r="F87" s="38">
        <f t="shared" si="40"/>
        <v>28.423749999999998</v>
      </c>
      <c r="G87" s="38">
        <f t="shared" si="42"/>
        <v>54.140476190476193</v>
      </c>
      <c r="H87" s="38">
        <v>0</v>
      </c>
      <c r="I87" s="38">
        <f t="shared" si="41"/>
        <v>0</v>
      </c>
      <c r="J87" s="38">
        <f t="shared" si="43"/>
        <v>54.140476190476193</v>
      </c>
      <c r="K87" s="38">
        <v>3.4</v>
      </c>
      <c r="L87" s="45">
        <f t="shared" si="44"/>
        <v>8.4123711340206189</v>
      </c>
      <c r="M87" s="38">
        <v>40</v>
      </c>
      <c r="N87" s="38">
        <f t="shared" si="45"/>
        <v>50</v>
      </c>
      <c r="O87" s="38">
        <f t="shared" si="46"/>
        <v>71.82374999999999</v>
      </c>
      <c r="P87" s="38">
        <f t="shared" si="47"/>
        <v>112.55284732449681</v>
      </c>
      <c r="Q87" s="62"/>
      <c r="R87" s="100"/>
    </row>
    <row r="88" spans="1:18" ht="30" customHeight="1" x14ac:dyDescent="0.25">
      <c r="A88" s="85">
        <v>8</v>
      </c>
      <c r="B88" s="142" t="s">
        <v>499</v>
      </c>
      <c r="C88" s="127" t="s">
        <v>498</v>
      </c>
      <c r="D88" s="127" t="s">
        <v>819</v>
      </c>
      <c r="E88" s="38">
        <v>15.84</v>
      </c>
      <c r="F88" s="38">
        <f t="shared" si="40"/>
        <v>3.96</v>
      </c>
      <c r="G88" s="38">
        <f t="shared" si="42"/>
        <v>7.5428571428571427</v>
      </c>
      <c r="H88" s="38">
        <v>84.45</v>
      </c>
      <c r="I88" s="38">
        <v>375</v>
      </c>
      <c r="J88" s="38">
        <f t="shared" si="43"/>
        <v>382.54285714285714</v>
      </c>
      <c r="K88" s="38">
        <v>58.9</v>
      </c>
      <c r="L88" s="45">
        <f t="shared" si="44"/>
        <v>145.73195876288659</v>
      </c>
      <c r="M88" s="38">
        <v>40</v>
      </c>
      <c r="N88" s="38">
        <f t="shared" si="45"/>
        <v>50</v>
      </c>
      <c r="O88" s="38">
        <f t="shared" si="46"/>
        <v>187.31</v>
      </c>
      <c r="P88" s="38">
        <f t="shared" si="47"/>
        <v>578.27481590574371</v>
      </c>
      <c r="Q88" s="62"/>
      <c r="R88" s="100"/>
    </row>
    <row r="89" spans="1:18" ht="30" customHeight="1" x14ac:dyDescent="0.25">
      <c r="A89" s="85">
        <v>9</v>
      </c>
      <c r="B89" s="142" t="s">
        <v>715</v>
      </c>
      <c r="C89" s="127" t="s">
        <v>716</v>
      </c>
      <c r="D89" s="127" t="s">
        <v>819</v>
      </c>
      <c r="E89" s="38">
        <v>17.59</v>
      </c>
      <c r="F89" s="38">
        <f t="shared" si="40"/>
        <v>4.3975</v>
      </c>
      <c r="G89" s="38">
        <f t="shared" si="42"/>
        <v>8.3761904761904766</v>
      </c>
      <c r="H89" s="38">
        <v>65.55</v>
      </c>
      <c r="I89" s="38">
        <f>H89*$I$88/$H$88</f>
        <v>291.0746003552398</v>
      </c>
      <c r="J89" s="38">
        <f t="shared" si="43"/>
        <v>299.45079083143025</v>
      </c>
      <c r="K89" s="38">
        <v>32.6</v>
      </c>
      <c r="L89" s="45">
        <f t="shared" si="44"/>
        <v>80.659793814432987</v>
      </c>
      <c r="M89" s="38">
        <v>30</v>
      </c>
      <c r="N89" s="38">
        <f t="shared" si="45"/>
        <v>37.5</v>
      </c>
      <c r="O89" s="38">
        <f t="shared" si="46"/>
        <v>132.54749999999999</v>
      </c>
      <c r="P89" s="38">
        <f t="shared" si="47"/>
        <v>417.61058464586324</v>
      </c>
      <c r="Q89" s="62"/>
      <c r="R89" s="100"/>
    </row>
    <row r="90" spans="1:18" ht="30" customHeight="1" x14ac:dyDescent="0.25">
      <c r="A90" s="85">
        <v>10</v>
      </c>
      <c r="B90" s="142" t="s">
        <v>409</v>
      </c>
      <c r="C90" s="127" t="s">
        <v>402</v>
      </c>
      <c r="D90" s="127" t="s">
        <v>819</v>
      </c>
      <c r="E90" s="38">
        <v>13.365</v>
      </c>
      <c r="F90" s="38">
        <f t="shared" si="40"/>
        <v>3.3412500000000001</v>
      </c>
      <c r="G90" s="38">
        <f t="shared" si="42"/>
        <v>6.3642857142857139</v>
      </c>
      <c r="H90" s="38">
        <v>64.5</v>
      </c>
      <c r="I90" s="38">
        <f t="shared" ref="I90:I104" si="48">H90*$I$88/$H$88</f>
        <v>286.41207815275311</v>
      </c>
      <c r="J90" s="38">
        <f t="shared" si="43"/>
        <v>292.77636386703881</v>
      </c>
      <c r="K90" s="38">
        <v>55.65</v>
      </c>
      <c r="L90" s="45">
        <f t="shared" si="44"/>
        <v>137.69072164948454</v>
      </c>
      <c r="M90" s="38">
        <v>150</v>
      </c>
      <c r="N90" s="38">
        <f t="shared" si="45"/>
        <v>187.5</v>
      </c>
      <c r="O90" s="38">
        <f t="shared" si="46"/>
        <v>273.49125000000004</v>
      </c>
      <c r="P90" s="38">
        <f t="shared" si="47"/>
        <v>617.96708551652341</v>
      </c>
      <c r="Q90" s="60"/>
      <c r="R90" s="100"/>
    </row>
    <row r="91" spans="1:18" ht="30" customHeight="1" x14ac:dyDescent="0.25">
      <c r="A91" s="85">
        <v>11</v>
      </c>
      <c r="B91" s="162" t="s">
        <v>410</v>
      </c>
      <c r="C91" s="127" t="s">
        <v>403</v>
      </c>
      <c r="D91" s="127" t="s">
        <v>819</v>
      </c>
      <c r="E91" s="38">
        <v>201.25</v>
      </c>
      <c r="F91" s="38">
        <f t="shared" si="40"/>
        <v>50.3125</v>
      </c>
      <c r="G91" s="38">
        <f t="shared" si="42"/>
        <v>95.833333333333329</v>
      </c>
      <c r="H91" s="38">
        <v>0</v>
      </c>
      <c r="I91" s="38">
        <f t="shared" si="48"/>
        <v>0</v>
      </c>
      <c r="J91" s="38">
        <f t="shared" si="43"/>
        <v>95.833333333333329</v>
      </c>
      <c r="K91" s="38">
        <v>37.6</v>
      </c>
      <c r="L91" s="45">
        <f t="shared" si="44"/>
        <v>93.030927835051543</v>
      </c>
      <c r="M91" s="38">
        <v>50</v>
      </c>
      <c r="N91" s="38">
        <f t="shared" si="45"/>
        <v>62.5</v>
      </c>
      <c r="O91" s="38">
        <f t="shared" si="46"/>
        <v>137.91249999999999</v>
      </c>
      <c r="P91" s="38">
        <f t="shared" si="47"/>
        <v>251.36426116838487</v>
      </c>
      <c r="Q91" s="60"/>
      <c r="R91" s="100"/>
    </row>
    <row r="92" spans="1:18" ht="30" customHeight="1" x14ac:dyDescent="0.25">
      <c r="A92" s="85">
        <v>12</v>
      </c>
      <c r="B92" s="162" t="s">
        <v>417</v>
      </c>
      <c r="C92" s="127" t="s">
        <v>412</v>
      </c>
      <c r="D92" s="127" t="s">
        <v>819</v>
      </c>
      <c r="E92" s="38">
        <v>34.75</v>
      </c>
      <c r="F92" s="38">
        <f t="shared" si="40"/>
        <v>8.6875</v>
      </c>
      <c r="G92" s="38">
        <f t="shared" si="42"/>
        <v>16.547619047619047</v>
      </c>
      <c r="H92" s="38">
        <v>40.65</v>
      </c>
      <c r="I92" s="38">
        <f t="shared" si="48"/>
        <v>180.50621669626997</v>
      </c>
      <c r="J92" s="38">
        <f t="shared" si="43"/>
        <v>197.05383574388901</v>
      </c>
      <c r="K92" s="38">
        <v>120.1</v>
      </c>
      <c r="L92" s="45">
        <f t="shared" si="44"/>
        <v>297.15463917525773</v>
      </c>
      <c r="M92" s="38">
        <v>40</v>
      </c>
      <c r="N92" s="38">
        <f t="shared" si="45"/>
        <v>50</v>
      </c>
      <c r="O92" s="38">
        <f t="shared" si="46"/>
        <v>209.4375</v>
      </c>
      <c r="P92" s="38">
        <f t="shared" si="47"/>
        <v>544.20847491914674</v>
      </c>
      <c r="Q92" s="60"/>
      <c r="R92" s="100"/>
    </row>
    <row r="93" spans="1:18" ht="30" customHeight="1" x14ac:dyDescent="0.25">
      <c r="A93" s="85">
        <v>13</v>
      </c>
      <c r="B93" s="142" t="s">
        <v>644</v>
      </c>
      <c r="C93" s="127" t="s">
        <v>643</v>
      </c>
      <c r="D93" s="127" t="s">
        <v>819</v>
      </c>
      <c r="E93" s="38">
        <v>13.2</v>
      </c>
      <c r="F93" s="38">
        <f t="shared" si="40"/>
        <v>3.3</v>
      </c>
      <c r="G93" s="38">
        <f t="shared" si="42"/>
        <v>6.2857142857142856</v>
      </c>
      <c r="H93" s="38">
        <v>0</v>
      </c>
      <c r="I93" s="38">
        <f t="shared" si="48"/>
        <v>0</v>
      </c>
      <c r="J93" s="38">
        <f t="shared" si="43"/>
        <v>6.2857142857142856</v>
      </c>
      <c r="K93" s="38">
        <v>0</v>
      </c>
      <c r="L93" s="45">
        <f t="shared" si="44"/>
        <v>0</v>
      </c>
      <c r="M93" s="38">
        <v>0</v>
      </c>
      <c r="N93" s="38">
        <f t="shared" si="45"/>
        <v>0</v>
      </c>
      <c r="O93" s="38">
        <f t="shared" si="46"/>
        <v>3.3</v>
      </c>
      <c r="P93" s="38">
        <f t="shared" si="47"/>
        <v>6.2857142857142856</v>
      </c>
      <c r="Q93" s="62"/>
      <c r="R93" s="100"/>
    </row>
    <row r="94" spans="1:18" ht="30" customHeight="1" x14ac:dyDescent="0.25">
      <c r="A94" s="85">
        <v>14</v>
      </c>
      <c r="B94" s="142" t="s">
        <v>719</v>
      </c>
      <c r="C94" s="127" t="s">
        <v>720</v>
      </c>
      <c r="D94" s="127" t="s">
        <v>819</v>
      </c>
      <c r="E94" s="38">
        <v>10</v>
      </c>
      <c r="F94" s="38">
        <f t="shared" si="40"/>
        <v>2.5</v>
      </c>
      <c r="G94" s="38">
        <f t="shared" si="42"/>
        <v>4.7619047619047619</v>
      </c>
      <c r="H94" s="38">
        <v>64.05</v>
      </c>
      <c r="I94" s="38">
        <f t="shared" si="48"/>
        <v>284.41385435168741</v>
      </c>
      <c r="J94" s="38">
        <f t="shared" si="43"/>
        <v>289.17575911359216</v>
      </c>
      <c r="K94" s="38">
        <v>55.65</v>
      </c>
      <c r="L94" s="45">
        <f t="shared" si="44"/>
        <v>137.69072164948454</v>
      </c>
      <c r="M94" s="38">
        <v>50</v>
      </c>
      <c r="N94" s="38">
        <f t="shared" si="45"/>
        <v>62.5</v>
      </c>
      <c r="O94" s="38">
        <f t="shared" si="46"/>
        <v>172.2</v>
      </c>
      <c r="P94" s="38">
        <f t="shared" si="47"/>
        <v>489.36648076307671</v>
      </c>
      <c r="Q94" s="62"/>
      <c r="R94" s="100"/>
    </row>
    <row r="95" spans="1:18" ht="30" customHeight="1" x14ac:dyDescent="0.25">
      <c r="A95" s="85">
        <v>15</v>
      </c>
      <c r="B95" s="142" t="s">
        <v>501</v>
      </c>
      <c r="C95" s="127" t="s">
        <v>500</v>
      </c>
      <c r="D95" s="127" t="s">
        <v>819</v>
      </c>
      <c r="E95" s="38">
        <v>111.37</v>
      </c>
      <c r="F95" s="38">
        <f t="shared" si="40"/>
        <v>27.842500000000001</v>
      </c>
      <c r="G95" s="38">
        <f t="shared" si="42"/>
        <v>53.033333333333331</v>
      </c>
      <c r="H95" s="38">
        <v>75</v>
      </c>
      <c r="I95" s="38">
        <f t="shared" si="48"/>
        <v>333.0373001776199</v>
      </c>
      <c r="J95" s="38">
        <f t="shared" si="43"/>
        <v>386.07063351095326</v>
      </c>
      <c r="K95" s="38">
        <v>106.3</v>
      </c>
      <c r="L95" s="45">
        <f t="shared" si="44"/>
        <v>263.01030927835052</v>
      </c>
      <c r="M95" s="38">
        <v>0</v>
      </c>
      <c r="N95" s="38">
        <f t="shared" si="45"/>
        <v>0</v>
      </c>
      <c r="O95" s="38">
        <f t="shared" si="46"/>
        <v>209.14249999999998</v>
      </c>
      <c r="P95" s="38">
        <f t="shared" si="47"/>
        <v>649.08094278930378</v>
      </c>
      <c r="Q95" s="62"/>
      <c r="R95" s="100"/>
    </row>
    <row r="96" spans="1:18" ht="30" customHeight="1" x14ac:dyDescent="0.25">
      <c r="A96" s="85">
        <v>16</v>
      </c>
      <c r="B96" s="142" t="s">
        <v>135</v>
      </c>
      <c r="C96" s="127" t="s">
        <v>898</v>
      </c>
      <c r="D96" s="127" t="s">
        <v>819</v>
      </c>
      <c r="E96" s="38">
        <v>212.5</v>
      </c>
      <c r="F96" s="38">
        <f t="shared" si="40"/>
        <v>53.125</v>
      </c>
      <c r="G96" s="38">
        <f t="shared" si="42"/>
        <v>101.19047619047619</v>
      </c>
      <c r="H96" s="38">
        <v>0</v>
      </c>
      <c r="I96" s="38">
        <f t="shared" si="48"/>
        <v>0</v>
      </c>
      <c r="J96" s="38">
        <f t="shared" si="43"/>
        <v>101.19047619047619</v>
      </c>
      <c r="K96" s="38">
        <v>5</v>
      </c>
      <c r="L96" s="45">
        <f t="shared" si="44"/>
        <v>12.371134020618557</v>
      </c>
      <c r="M96" s="38">
        <v>40</v>
      </c>
      <c r="N96" s="38">
        <f t="shared" si="45"/>
        <v>50</v>
      </c>
      <c r="O96" s="38">
        <f t="shared" si="46"/>
        <v>98.125</v>
      </c>
      <c r="P96" s="38">
        <f t="shared" si="47"/>
        <v>163.56161021109475</v>
      </c>
      <c r="Q96" s="62"/>
      <c r="R96" s="100"/>
    </row>
    <row r="97" spans="1:18" ht="30" customHeight="1" x14ac:dyDescent="0.25">
      <c r="A97" s="85">
        <v>17</v>
      </c>
      <c r="B97" s="142" t="s">
        <v>717</v>
      </c>
      <c r="C97" s="127" t="s">
        <v>718</v>
      </c>
      <c r="D97" s="127" t="s">
        <v>819</v>
      </c>
      <c r="E97" s="38">
        <v>45</v>
      </c>
      <c r="F97" s="38">
        <f t="shared" si="40"/>
        <v>11.25</v>
      </c>
      <c r="G97" s="38">
        <f t="shared" si="42"/>
        <v>21.428571428571427</v>
      </c>
      <c r="H97" s="38">
        <v>81.900000000000006</v>
      </c>
      <c r="I97" s="38">
        <f t="shared" si="48"/>
        <v>363.67673179396098</v>
      </c>
      <c r="J97" s="38">
        <f t="shared" si="43"/>
        <v>385.10530322253243</v>
      </c>
      <c r="K97" s="38">
        <v>56.95</v>
      </c>
      <c r="L97" s="45">
        <f t="shared" si="44"/>
        <v>140.90721649484536</v>
      </c>
      <c r="M97" s="38">
        <v>0</v>
      </c>
      <c r="N97" s="38">
        <f t="shared" si="45"/>
        <v>0</v>
      </c>
      <c r="O97" s="38">
        <f t="shared" si="46"/>
        <v>150.10000000000002</v>
      </c>
      <c r="P97" s="38">
        <f t="shared" si="47"/>
        <v>526.01251971737781</v>
      </c>
      <c r="Q97" s="62"/>
      <c r="R97" s="100"/>
    </row>
    <row r="98" spans="1:18" ht="30" customHeight="1" x14ac:dyDescent="0.25">
      <c r="A98" s="85">
        <v>18</v>
      </c>
      <c r="B98" s="162" t="s">
        <v>685</v>
      </c>
      <c r="C98" s="127" t="s">
        <v>684</v>
      </c>
      <c r="D98" s="127" t="s">
        <v>819</v>
      </c>
      <c r="E98" s="38">
        <v>10</v>
      </c>
      <c r="F98" s="38">
        <f t="shared" si="40"/>
        <v>2.5</v>
      </c>
      <c r="G98" s="38">
        <f t="shared" si="42"/>
        <v>4.7619047619047619</v>
      </c>
      <c r="H98" s="45">
        <v>80</v>
      </c>
      <c r="I98" s="38">
        <f t="shared" si="48"/>
        <v>355.23978685612786</v>
      </c>
      <c r="J98" s="38">
        <f t="shared" si="43"/>
        <v>360.00169161803262</v>
      </c>
      <c r="K98" s="38">
        <v>99.25</v>
      </c>
      <c r="L98" s="45">
        <f t="shared" si="44"/>
        <v>245.56701030927834</v>
      </c>
      <c r="M98" s="45">
        <v>160</v>
      </c>
      <c r="N98" s="38">
        <v>200</v>
      </c>
      <c r="O98" s="38">
        <f t="shared" si="46"/>
        <v>341.75</v>
      </c>
      <c r="P98" s="38">
        <f t="shared" si="47"/>
        <v>805.56870192731094</v>
      </c>
      <c r="Q98" s="60"/>
      <c r="R98" s="100"/>
    </row>
    <row r="99" spans="1:18" ht="30" customHeight="1" x14ac:dyDescent="0.25">
      <c r="A99" s="85">
        <v>19</v>
      </c>
      <c r="B99" s="142" t="s">
        <v>883</v>
      </c>
      <c r="C99" s="127" t="s">
        <v>884</v>
      </c>
      <c r="D99" s="127" t="s">
        <v>819</v>
      </c>
      <c r="E99" s="38">
        <v>51.27</v>
      </c>
      <c r="F99" s="38">
        <f t="shared" si="40"/>
        <v>12.817500000000001</v>
      </c>
      <c r="G99" s="38">
        <f t="shared" si="42"/>
        <v>24.414285714285715</v>
      </c>
      <c r="H99" s="38">
        <v>0</v>
      </c>
      <c r="I99" s="38">
        <f t="shared" si="48"/>
        <v>0</v>
      </c>
      <c r="J99" s="38">
        <f t="shared" si="43"/>
        <v>24.414285714285715</v>
      </c>
      <c r="K99" s="38">
        <v>43.25</v>
      </c>
      <c r="L99" s="45">
        <f t="shared" si="44"/>
        <v>107.01030927835052</v>
      </c>
      <c r="M99" s="38">
        <v>20</v>
      </c>
      <c r="N99" s="38">
        <f t="shared" si="45"/>
        <v>25</v>
      </c>
      <c r="O99" s="38">
        <f t="shared" si="46"/>
        <v>76.067499999999995</v>
      </c>
      <c r="P99" s="38">
        <f t="shared" si="47"/>
        <v>156.42459499263623</v>
      </c>
      <c r="Q99" s="62"/>
      <c r="R99" s="100"/>
    </row>
    <row r="100" spans="1:18" ht="30" customHeight="1" x14ac:dyDescent="0.25">
      <c r="A100" s="85">
        <v>20</v>
      </c>
      <c r="B100" s="142" t="s">
        <v>885</v>
      </c>
      <c r="C100" s="127" t="s">
        <v>886</v>
      </c>
      <c r="D100" s="127" t="s">
        <v>819</v>
      </c>
      <c r="E100" s="38">
        <v>173.8</v>
      </c>
      <c r="F100" s="38">
        <f t="shared" si="40"/>
        <v>43.45</v>
      </c>
      <c r="G100" s="38">
        <f t="shared" si="42"/>
        <v>82.761904761904759</v>
      </c>
      <c r="H100" s="38">
        <v>0</v>
      </c>
      <c r="I100" s="38">
        <f t="shared" si="48"/>
        <v>0</v>
      </c>
      <c r="J100" s="38">
        <f t="shared" si="43"/>
        <v>82.761904761904759</v>
      </c>
      <c r="K100" s="38">
        <v>28.75</v>
      </c>
      <c r="L100" s="45">
        <f t="shared" si="44"/>
        <v>71.134020618556704</v>
      </c>
      <c r="M100" s="38">
        <v>30</v>
      </c>
      <c r="N100" s="38">
        <f t="shared" si="45"/>
        <v>37.5</v>
      </c>
      <c r="O100" s="38">
        <f t="shared" si="46"/>
        <v>102.2</v>
      </c>
      <c r="P100" s="38">
        <f t="shared" si="47"/>
        <v>191.39592538046145</v>
      </c>
      <c r="Q100" s="62"/>
      <c r="R100" s="100"/>
    </row>
    <row r="101" spans="1:18" ht="30" customHeight="1" x14ac:dyDescent="0.25">
      <c r="A101" s="85">
        <v>21</v>
      </c>
      <c r="B101" s="142" t="s">
        <v>723</v>
      </c>
      <c r="C101" s="127" t="s">
        <v>724</v>
      </c>
      <c r="D101" s="127" t="s">
        <v>819</v>
      </c>
      <c r="E101" s="38">
        <v>262.5</v>
      </c>
      <c r="F101" s="38">
        <f t="shared" si="40"/>
        <v>65.625</v>
      </c>
      <c r="G101" s="38">
        <v>125</v>
      </c>
      <c r="H101" s="38">
        <v>75</v>
      </c>
      <c r="I101" s="38">
        <f t="shared" si="48"/>
        <v>333.0373001776199</v>
      </c>
      <c r="J101" s="38">
        <f t="shared" si="43"/>
        <v>458.0373001776199</v>
      </c>
      <c r="K101" s="38">
        <v>121.25</v>
      </c>
      <c r="L101" s="38">
        <v>300</v>
      </c>
      <c r="M101" s="38">
        <v>40</v>
      </c>
      <c r="N101" s="38">
        <f t="shared" si="45"/>
        <v>50</v>
      </c>
      <c r="O101" s="38">
        <f t="shared" si="46"/>
        <v>301.875</v>
      </c>
      <c r="P101" s="38">
        <f t="shared" si="47"/>
        <v>808.03730017761995</v>
      </c>
      <c r="Q101" s="62"/>
      <c r="R101" s="100"/>
    </row>
    <row r="102" spans="1:18" ht="30" customHeight="1" x14ac:dyDescent="0.25">
      <c r="A102" s="85">
        <v>23</v>
      </c>
      <c r="B102" s="142" t="s">
        <v>713</v>
      </c>
      <c r="C102" s="127" t="s">
        <v>714</v>
      </c>
      <c r="D102" s="127" t="s">
        <v>819</v>
      </c>
      <c r="E102" s="38">
        <v>96.174999999999997</v>
      </c>
      <c r="F102" s="38">
        <f t="shared" si="40"/>
        <v>24.043749999999999</v>
      </c>
      <c r="G102" s="38">
        <f t="shared" si="42"/>
        <v>45.797619047619051</v>
      </c>
      <c r="H102" s="38">
        <v>65.7</v>
      </c>
      <c r="I102" s="38">
        <f t="shared" si="48"/>
        <v>291.74067495559501</v>
      </c>
      <c r="J102" s="38">
        <f t="shared" si="43"/>
        <v>337.53829400321405</v>
      </c>
      <c r="K102" s="38">
        <v>5.9</v>
      </c>
      <c r="L102" s="45">
        <f t="shared" si="44"/>
        <v>14.597938144329897</v>
      </c>
      <c r="M102" s="38">
        <v>140</v>
      </c>
      <c r="N102" s="38">
        <f t="shared" si="45"/>
        <v>175</v>
      </c>
      <c r="O102" s="38">
        <f t="shared" si="46"/>
        <v>235.64375000000001</v>
      </c>
      <c r="P102" s="38">
        <f t="shared" si="47"/>
        <v>527.13623214754398</v>
      </c>
      <c r="Q102" s="62"/>
      <c r="R102" s="100"/>
    </row>
    <row r="103" spans="1:18" ht="30" customHeight="1" x14ac:dyDescent="0.25">
      <c r="A103" s="85">
        <v>24</v>
      </c>
      <c r="B103" s="142" t="s">
        <v>11</v>
      </c>
      <c r="C103" s="127" t="s">
        <v>12</v>
      </c>
      <c r="D103" s="127" t="s">
        <v>819</v>
      </c>
      <c r="E103" s="38">
        <v>88.75</v>
      </c>
      <c r="F103" s="38">
        <f t="shared" si="40"/>
        <v>22.1875</v>
      </c>
      <c r="G103" s="38">
        <f t="shared" si="42"/>
        <v>42.261904761904759</v>
      </c>
      <c r="H103" s="38">
        <v>61.5</v>
      </c>
      <c r="I103" s="38">
        <f t="shared" si="48"/>
        <v>273.09058614564833</v>
      </c>
      <c r="J103" s="38">
        <f t="shared" si="43"/>
        <v>315.35249090755309</v>
      </c>
      <c r="K103" s="38">
        <v>33.15</v>
      </c>
      <c r="L103" s="45">
        <f t="shared" si="44"/>
        <v>82.020618556701038</v>
      </c>
      <c r="M103" s="38">
        <v>140</v>
      </c>
      <c r="N103" s="38">
        <f t="shared" si="45"/>
        <v>175</v>
      </c>
      <c r="O103" s="38">
        <f t="shared" si="46"/>
        <v>256.83749999999998</v>
      </c>
      <c r="P103" s="38">
        <f t="shared" si="47"/>
        <v>572.37310946425418</v>
      </c>
      <c r="Q103" s="62"/>
      <c r="R103" s="100"/>
    </row>
    <row r="104" spans="1:18" ht="30" customHeight="1" x14ac:dyDescent="0.25">
      <c r="A104" s="85">
        <v>25</v>
      </c>
      <c r="B104" s="142" t="s">
        <v>725</v>
      </c>
      <c r="C104" s="127" t="s">
        <v>726</v>
      </c>
      <c r="D104" s="127" t="s">
        <v>819</v>
      </c>
      <c r="E104" s="38">
        <v>10</v>
      </c>
      <c r="F104" s="38">
        <f t="shared" si="40"/>
        <v>2.5</v>
      </c>
      <c r="G104" s="38">
        <f t="shared" si="42"/>
        <v>4.7619047619047619</v>
      </c>
      <c r="H104" s="38">
        <v>0</v>
      </c>
      <c r="I104" s="38">
        <f t="shared" si="48"/>
        <v>0</v>
      </c>
      <c r="J104" s="38">
        <f t="shared" si="43"/>
        <v>4.7619047619047619</v>
      </c>
      <c r="K104" s="38">
        <v>29</v>
      </c>
      <c r="L104" s="45">
        <f t="shared" si="44"/>
        <v>71.75257731958763</v>
      </c>
      <c r="M104" s="38">
        <v>110</v>
      </c>
      <c r="N104" s="38">
        <f t="shared" si="45"/>
        <v>137.5</v>
      </c>
      <c r="O104" s="38">
        <f t="shared" si="46"/>
        <v>141.5</v>
      </c>
      <c r="P104" s="38">
        <f t="shared" si="47"/>
        <v>214.01448208149239</v>
      </c>
      <c r="Q104" s="62"/>
      <c r="R104" s="100"/>
    </row>
    <row r="105" spans="1:18" ht="55.5" customHeight="1" x14ac:dyDescent="0.25">
      <c r="A105" s="247"/>
      <c r="B105" s="250"/>
      <c r="C105" s="250"/>
      <c r="D105" s="250"/>
      <c r="E105" s="250"/>
      <c r="F105" s="250"/>
      <c r="G105" s="250"/>
      <c r="H105" s="250"/>
      <c r="I105" s="250"/>
      <c r="J105" s="250"/>
      <c r="K105" s="250"/>
      <c r="L105" s="250"/>
      <c r="M105" s="250"/>
      <c r="N105" s="250"/>
      <c r="O105" s="250"/>
      <c r="P105" s="50"/>
      <c r="Q105" s="50"/>
      <c r="R105" s="100"/>
    </row>
    <row r="106" spans="1:18" ht="25.5" x14ac:dyDescent="0.25">
      <c r="A106" s="91" t="s">
        <v>285</v>
      </c>
      <c r="B106" s="84" t="s">
        <v>264</v>
      </c>
      <c r="C106" s="92" t="s">
        <v>284</v>
      </c>
      <c r="D106" s="74" t="s">
        <v>266</v>
      </c>
      <c r="E106" s="252" t="s">
        <v>267</v>
      </c>
      <c r="F106" s="252"/>
      <c r="G106" s="252"/>
      <c r="H106" s="252"/>
      <c r="I106" s="252"/>
      <c r="J106" s="84"/>
      <c r="K106" s="252" t="s">
        <v>268</v>
      </c>
      <c r="L106" s="252"/>
      <c r="M106" s="252" t="s">
        <v>269</v>
      </c>
      <c r="N106" s="252"/>
      <c r="O106" s="84"/>
      <c r="P106" s="97"/>
      <c r="Q106" s="50"/>
      <c r="R106" s="100"/>
    </row>
    <row r="107" spans="1:18" ht="64.5" x14ac:dyDescent="0.25">
      <c r="A107" s="249" t="s">
        <v>93</v>
      </c>
      <c r="B107" s="249"/>
      <c r="C107" s="249"/>
      <c r="D107" s="249"/>
      <c r="E107" s="79" t="s">
        <v>271</v>
      </c>
      <c r="F107" s="79" t="s">
        <v>272</v>
      </c>
      <c r="G107" s="79" t="s">
        <v>273</v>
      </c>
      <c r="H107" s="79" t="s">
        <v>274</v>
      </c>
      <c r="I107" s="59" t="s">
        <v>275</v>
      </c>
      <c r="J107" s="80" t="s">
        <v>276</v>
      </c>
      <c r="K107" s="79" t="s">
        <v>271</v>
      </c>
      <c r="L107" s="81" t="s">
        <v>277</v>
      </c>
      <c r="M107" s="79" t="s">
        <v>278</v>
      </c>
      <c r="N107" s="79" t="s">
        <v>282</v>
      </c>
      <c r="O107" s="84" t="s">
        <v>270</v>
      </c>
      <c r="P107" s="84" t="s">
        <v>279</v>
      </c>
      <c r="Q107" s="50"/>
      <c r="R107" s="100"/>
    </row>
    <row r="108" spans="1:18" ht="30" customHeight="1" x14ac:dyDescent="0.25">
      <c r="A108" s="85">
        <v>1</v>
      </c>
      <c r="B108" s="168" t="s">
        <v>319</v>
      </c>
      <c r="C108" s="169" t="s">
        <v>316</v>
      </c>
      <c r="D108" s="169" t="s">
        <v>814</v>
      </c>
      <c r="E108" s="52">
        <v>106.71</v>
      </c>
      <c r="F108" s="52">
        <f>E108/4</f>
        <v>26.677499999999998</v>
      </c>
      <c r="G108" s="52">
        <f t="shared" ref="G108:G110" si="49">F108*$G$111/$F$111</f>
        <v>57.272434521253757</v>
      </c>
      <c r="H108" s="51">
        <v>0</v>
      </c>
      <c r="I108" s="57">
        <f>H108*$I$119/$H$119</f>
        <v>0</v>
      </c>
      <c r="J108" s="57">
        <f>G108+I108</f>
        <v>57.272434521253757</v>
      </c>
      <c r="K108" s="52">
        <v>43.75</v>
      </c>
      <c r="L108" s="44">
        <f>K108*$L$116/$K$116</f>
        <v>115.9452296819788</v>
      </c>
      <c r="M108" s="51">
        <v>40</v>
      </c>
      <c r="N108" s="44">
        <f t="shared" ref="N108:N111" si="50">M108*$N$112/$M$112</f>
        <v>66.666666666666671</v>
      </c>
      <c r="O108" s="44">
        <f>F108+H108+K108+M108</f>
        <v>110.42749999999999</v>
      </c>
      <c r="P108" s="44">
        <f>J108+L108+N108</f>
        <v>239.88433086989926</v>
      </c>
      <c r="Q108" s="60"/>
      <c r="R108" s="100"/>
    </row>
    <row r="109" spans="1:18" ht="30" customHeight="1" x14ac:dyDescent="0.25">
      <c r="A109" s="85">
        <v>2</v>
      </c>
      <c r="B109" s="140" t="s">
        <v>560</v>
      </c>
      <c r="C109" s="170" t="s">
        <v>559</v>
      </c>
      <c r="D109" s="127" t="s">
        <v>814</v>
      </c>
      <c r="E109" s="52">
        <v>175.45</v>
      </c>
      <c r="F109" s="52">
        <f>E109/4</f>
        <v>43.862499999999997</v>
      </c>
      <c r="G109" s="52">
        <f t="shared" si="49"/>
        <v>94.165951051953627</v>
      </c>
      <c r="H109" s="52">
        <v>75</v>
      </c>
      <c r="I109" s="57">
        <f t="shared" ref="I109:I123" si="51">H109*$I$119/$H$119</f>
        <v>244.77806788511748</v>
      </c>
      <c r="J109" s="57">
        <f t="shared" ref="J109:J123" si="52">G109+I109</f>
        <v>338.94401893707112</v>
      </c>
      <c r="K109" s="52">
        <v>33</v>
      </c>
      <c r="L109" s="44">
        <f t="shared" ref="L109:L123" si="53">K109*$L$116/$K$116</f>
        <v>87.455830388692576</v>
      </c>
      <c r="M109" s="52">
        <v>0</v>
      </c>
      <c r="N109" s="44">
        <f t="shared" si="50"/>
        <v>0</v>
      </c>
      <c r="O109" s="44">
        <f t="shared" ref="O109:O123" si="54">F109+H109+K109+M109</f>
        <v>151.86250000000001</v>
      </c>
      <c r="P109" s="44">
        <f t="shared" ref="P109:P123" si="55">J109+L109+N109</f>
        <v>426.39984932576368</v>
      </c>
      <c r="Q109" s="60"/>
      <c r="R109" s="100"/>
    </row>
    <row r="110" spans="1:18" ht="30" customHeight="1" x14ac:dyDescent="0.25">
      <c r="A110" s="85">
        <v>3</v>
      </c>
      <c r="B110" s="142" t="s">
        <v>810</v>
      </c>
      <c r="C110" s="127" t="s">
        <v>811</v>
      </c>
      <c r="D110" s="127" t="s">
        <v>814</v>
      </c>
      <c r="E110" s="52">
        <v>42.854999999999997</v>
      </c>
      <c r="F110" s="52">
        <f t="shared" ref="F110:F123" si="56">E110/4</f>
        <v>10.713749999999999</v>
      </c>
      <c r="G110" s="52">
        <f t="shared" si="49"/>
        <v>23.000751395448688</v>
      </c>
      <c r="H110" s="52">
        <v>0</v>
      </c>
      <c r="I110" s="57">
        <f t="shared" si="51"/>
        <v>0</v>
      </c>
      <c r="J110" s="57">
        <f t="shared" si="52"/>
        <v>23.000751395448688</v>
      </c>
      <c r="K110" s="52">
        <v>84.95</v>
      </c>
      <c r="L110" s="44">
        <f t="shared" si="53"/>
        <v>225.13250883392226</v>
      </c>
      <c r="M110" s="52">
        <v>40</v>
      </c>
      <c r="N110" s="44">
        <f t="shared" si="50"/>
        <v>66.666666666666671</v>
      </c>
      <c r="O110" s="44">
        <f t="shared" si="54"/>
        <v>135.66374999999999</v>
      </c>
      <c r="P110" s="44">
        <f t="shared" si="55"/>
        <v>314.79992689603762</v>
      </c>
      <c r="Q110" s="60"/>
      <c r="R110" s="100"/>
    </row>
    <row r="111" spans="1:18" ht="30" customHeight="1" x14ac:dyDescent="0.25">
      <c r="A111" s="85">
        <v>4</v>
      </c>
      <c r="B111" s="142" t="s">
        <v>654</v>
      </c>
      <c r="C111" s="127" t="s">
        <v>653</v>
      </c>
      <c r="D111" s="127" t="s">
        <v>814</v>
      </c>
      <c r="E111" s="41">
        <v>232.9</v>
      </c>
      <c r="F111" s="52">
        <f t="shared" si="56"/>
        <v>58.225000000000001</v>
      </c>
      <c r="G111" s="41">
        <v>125</v>
      </c>
      <c r="H111" s="41">
        <v>90</v>
      </c>
      <c r="I111" s="57">
        <f t="shared" si="51"/>
        <v>293.73368146214096</v>
      </c>
      <c r="J111" s="57">
        <f t="shared" si="52"/>
        <v>418.73368146214096</v>
      </c>
      <c r="K111" s="55">
        <v>27.05</v>
      </c>
      <c r="L111" s="44">
        <f t="shared" si="53"/>
        <v>71.687279151943457</v>
      </c>
      <c r="M111" s="41">
        <v>40</v>
      </c>
      <c r="N111" s="44">
        <f t="shared" si="50"/>
        <v>66.666666666666671</v>
      </c>
      <c r="O111" s="44">
        <f t="shared" si="54"/>
        <v>215.27500000000001</v>
      </c>
      <c r="P111" s="44">
        <f t="shared" si="55"/>
        <v>557.08762728075112</v>
      </c>
      <c r="Q111" s="60"/>
      <c r="R111" s="100"/>
    </row>
    <row r="112" spans="1:18" ht="30" customHeight="1" x14ac:dyDescent="0.25">
      <c r="A112" s="85">
        <v>5</v>
      </c>
      <c r="B112" s="142" t="s">
        <v>798</v>
      </c>
      <c r="C112" s="127" t="s">
        <v>799</v>
      </c>
      <c r="D112" s="127" t="s">
        <v>814</v>
      </c>
      <c r="E112" s="52">
        <v>0</v>
      </c>
      <c r="F112" s="52">
        <f t="shared" si="56"/>
        <v>0</v>
      </c>
      <c r="G112" s="52">
        <f>F112*$G$111/$F$111</f>
        <v>0</v>
      </c>
      <c r="H112" s="52">
        <v>0</v>
      </c>
      <c r="I112" s="57">
        <f t="shared" si="51"/>
        <v>0</v>
      </c>
      <c r="J112" s="57">
        <f t="shared" si="52"/>
        <v>0</v>
      </c>
      <c r="K112" s="52">
        <v>19.05</v>
      </c>
      <c r="L112" s="44">
        <f t="shared" si="53"/>
        <v>50.485865724381625</v>
      </c>
      <c r="M112" s="52">
        <v>120</v>
      </c>
      <c r="N112" s="44">
        <v>200</v>
      </c>
      <c r="O112" s="44">
        <f t="shared" si="54"/>
        <v>139.05000000000001</v>
      </c>
      <c r="P112" s="44">
        <f t="shared" si="55"/>
        <v>250.48586572438163</v>
      </c>
      <c r="Q112" s="60"/>
      <c r="R112" s="100"/>
    </row>
    <row r="113" spans="1:18" ht="30" customHeight="1" x14ac:dyDescent="0.25">
      <c r="A113" s="85">
        <v>6</v>
      </c>
      <c r="B113" s="142" t="s">
        <v>806</v>
      </c>
      <c r="C113" s="127" t="s">
        <v>807</v>
      </c>
      <c r="D113" s="127" t="s">
        <v>814</v>
      </c>
      <c r="E113" s="52">
        <v>28.71</v>
      </c>
      <c r="F113" s="52">
        <f t="shared" si="56"/>
        <v>7.1775000000000002</v>
      </c>
      <c r="G113" s="52">
        <f t="shared" ref="G113:G123" si="57">F113*$G$111/$F$111</f>
        <v>15.408973808501502</v>
      </c>
      <c r="H113" s="52">
        <v>0</v>
      </c>
      <c r="I113" s="57">
        <f t="shared" si="51"/>
        <v>0</v>
      </c>
      <c r="J113" s="57">
        <f t="shared" si="52"/>
        <v>15.408973808501502</v>
      </c>
      <c r="K113" s="52">
        <v>1.5</v>
      </c>
      <c r="L113" s="44">
        <f t="shared" si="53"/>
        <v>3.9752650176678443</v>
      </c>
      <c r="M113" s="52">
        <v>20</v>
      </c>
      <c r="N113" s="44">
        <f>M113*$N$112/$M$112</f>
        <v>33.333333333333336</v>
      </c>
      <c r="O113" s="44">
        <f t="shared" si="54"/>
        <v>28.677500000000002</v>
      </c>
      <c r="P113" s="44">
        <f t="shared" si="55"/>
        <v>52.71757215950268</v>
      </c>
      <c r="Q113" s="60"/>
      <c r="R113" s="100"/>
    </row>
    <row r="114" spans="1:18" ht="30" customHeight="1" x14ac:dyDescent="0.25">
      <c r="A114" s="85">
        <v>7</v>
      </c>
      <c r="B114" s="142" t="s">
        <v>321</v>
      </c>
      <c r="C114" s="127" t="s">
        <v>318</v>
      </c>
      <c r="D114" s="127" t="s">
        <v>814</v>
      </c>
      <c r="E114" s="52">
        <v>55.28</v>
      </c>
      <c r="F114" s="52">
        <f t="shared" si="56"/>
        <v>13.82</v>
      </c>
      <c r="G114" s="52">
        <f t="shared" si="57"/>
        <v>29.669386002576211</v>
      </c>
      <c r="H114" s="52">
        <v>32.549999999999997</v>
      </c>
      <c r="I114" s="57">
        <f t="shared" si="51"/>
        <v>106.23368146214096</v>
      </c>
      <c r="J114" s="57">
        <f t="shared" si="52"/>
        <v>135.90306746471717</v>
      </c>
      <c r="K114" s="52">
        <v>72.349999999999994</v>
      </c>
      <c r="L114" s="44">
        <f t="shared" si="53"/>
        <v>191.74028268551237</v>
      </c>
      <c r="M114" s="52">
        <v>40</v>
      </c>
      <c r="N114" s="44">
        <f t="shared" ref="N114:N123" si="58">M114*$N$112/$M$112</f>
        <v>66.666666666666671</v>
      </c>
      <c r="O114" s="44">
        <f t="shared" si="54"/>
        <v>158.72</v>
      </c>
      <c r="P114" s="44">
        <f t="shared" si="55"/>
        <v>394.31001681689622</v>
      </c>
      <c r="Q114" s="62"/>
      <c r="R114" s="100"/>
    </row>
    <row r="115" spans="1:18" ht="30" customHeight="1" x14ac:dyDescent="0.25">
      <c r="A115" s="85">
        <v>8</v>
      </c>
      <c r="B115" s="142" t="s">
        <v>650</v>
      </c>
      <c r="C115" s="127" t="s">
        <v>649</v>
      </c>
      <c r="D115" s="127" t="s">
        <v>814</v>
      </c>
      <c r="E115" s="52">
        <v>148.55000000000001</v>
      </c>
      <c r="F115" s="52">
        <f t="shared" si="56"/>
        <v>37.137500000000003</v>
      </c>
      <c r="G115" s="52">
        <f t="shared" si="57"/>
        <v>79.728424216401891</v>
      </c>
      <c r="H115" s="52">
        <v>0</v>
      </c>
      <c r="I115" s="57">
        <f t="shared" si="51"/>
        <v>0</v>
      </c>
      <c r="J115" s="57">
        <f t="shared" si="52"/>
        <v>79.728424216401891</v>
      </c>
      <c r="K115" s="52">
        <v>52.2</v>
      </c>
      <c r="L115" s="44">
        <f t="shared" si="53"/>
        <v>138.33922261484099</v>
      </c>
      <c r="M115" s="52">
        <v>20</v>
      </c>
      <c r="N115" s="44">
        <f t="shared" si="58"/>
        <v>33.333333333333336</v>
      </c>
      <c r="O115" s="44">
        <f t="shared" si="54"/>
        <v>109.33750000000001</v>
      </c>
      <c r="P115" s="44">
        <f t="shared" si="55"/>
        <v>251.40098016457623</v>
      </c>
      <c r="Q115" s="62"/>
      <c r="R115" s="100"/>
    </row>
    <row r="116" spans="1:18" ht="30" customHeight="1" x14ac:dyDescent="0.25">
      <c r="A116" s="85">
        <v>9</v>
      </c>
      <c r="B116" s="142" t="s">
        <v>485</v>
      </c>
      <c r="C116" s="127" t="s">
        <v>484</v>
      </c>
      <c r="D116" s="127" t="s">
        <v>814</v>
      </c>
      <c r="E116" s="52">
        <v>23.695</v>
      </c>
      <c r="F116" s="52">
        <f t="shared" si="56"/>
        <v>5.9237500000000001</v>
      </c>
      <c r="G116" s="52">
        <f t="shared" si="57"/>
        <v>12.717367969085444</v>
      </c>
      <c r="H116" s="52">
        <v>90.75</v>
      </c>
      <c r="I116" s="57">
        <f t="shared" si="51"/>
        <v>296.18146214099215</v>
      </c>
      <c r="J116" s="57">
        <f t="shared" si="52"/>
        <v>308.8988301100776</v>
      </c>
      <c r="K116" s="52">
        <v>113.2</v>
      </c>
      <c r="L116" s="57">
        <v>300</v>
      </c>
      <c r="M116" s="52">
        <v>60</v>
      </c>
      <c r="N116" s="44">
        <f t="shared" si="58"/>
        <v>100</v>
      </c>
      <c r="O116" s="44">
        <f t="shared" si="54"/>
        <v>269.87374999999997</v>
      </c>
      <c r="P116" s="44">
        <f t="shared" si="55"/>
        <v>708.8988301100776</v>
      </c>
      <c r="Q116" s="62"/>
      <c r="R116" s="100"/>
    </row>
    <row r="117" spans="1:18" ht="30" customHeight="1" x14ac:dyDescent="0.25">
      <c r="A117" s="85">
        <v>10</v>
      </c>
      <c r="B117" s="171" t="s">
        <v>320</v>
      </c>
      <c r="C117" s="127" t="s">
        <v>317</v>
      </c>
      <c r="D117" s="127" t="s">
        <v>814</v>
      </c>
      <c r="E117" s="52">
        <v>22.5</v>
      </c>
      <c r="F117" s="52">
        <f t="shared" si="56"/>
        <v>5.625</v>
      </c>
      <c r="G117" s="52">
        <f t="shared" si="57"/>
        <v>12.075998282524688</v>
      </c>
      <c r="H117" s="52">
        <v>37.5</v>
      </c>
      <c r="I117" s="57">
        <f t="shared" si="51"/>
        <v>122.38903394255874</v>
      </c>
      <c r="J117" s="57">
        <f t="shared" si="52"/>
        <v>134.46503222508343</v>
      </c>
      <c r="K117" s="52">
        <v>25</v>
      </c>
      <c r="L117" s="44">
        <f t="shared" si="53"/>
        <v>66.254416961130744</v>
      </c>
      <c r="M117" s="52">
        <v>0</v>
      </c>
      <c r="N117" s="44">
        <f t="shared" si="58"/>
        <v>0</v>
      </c>
      <c r="O117" s="44">
        <f t="shared" si="54"/>
        <v>68.125</v>
      </c>
      <c r="P117" s="44">
        <f t="shared" si="55"/>
        <v>200.71944918621418</v>
      </c>
      <c r="Q117" s="62"/>
      <c r="R117" s="100"/>
    </row>
    <row r="118" spans="1:18" ht="30" customHeight="1" x14ac:dyDescent="0.25">
      <c r="A118" s="85">
        <v>11</v>
      </c>
      <c r="B118" s="142" t="s">
        <v>804</v>
      </c>
      <c r="C118" s="127" t="s">
        <v>805</v>
      </c>
      <c r="D118" s="127" t="s">
        <v>814</v>
      </c>
      <c r="E118" s="52">
        <v>41.72</v>
      </c>
      <c r="F118" s="52">
        <f t="shared" si="56"/>
        <v>10.43</v>
      </c>
      <c r="G118" s="52">
        <f t="shared" si="57"/>
        <v>22.391584370974666</v>
      </c>
      <c r="H118" s="52">
        <v>0</v>
      </c>
      <c r="I118" s="57">
        <f t="shared" si="51"/>
        <v>0</v>
      </c>
      <c r="J118" s="57">
        <f t="shared" si="52"/>
        <v>22.391584370974666</v>
      </c>
      <c r="K118" s="52">
        <v>4.45</v>
      </c>
      <c r="L118" s="44">
        <f t="shared" si="53"/>
        <v>11.793286219081272</v>
      </c>
      <c r="M118" s="52">
        <v>30</v>
      </c>
      <c r="N118" s="44">
        <f t="shared" si="58"/>
        <v>50</v>
      </c>
      <c r="O118" s="44">
        <f t="shared" si="54"/>
        <v>44.879999999999995</v>
      </c>
      <c r="P118" s="44">
        <f t="shared" si="55"/>
        <v>84.184870590055937</v>
      </c>
      <c r="Q118" s="62"/>
      <c r="R118" s="100"/>
    </row>
    <row r="119" spans="1:18" ht="30" customHeight="1" x14ac:dyDescent="0.25">
      <c r="A119" s="85">
        <v>12</v>
      </c>
      <c r="B119" s="142" t="s">
        <v>16</v>
      </c>
      <c r="C119" s="127" t="s">
        <v>17</v>
      </c>
      <c r="D119" s="127" t="s">
        <v>814</v>
      </c>
      <c r="E119" s="52">
        <v>10</v>
      </c>
      <c r="F119" s="52">
        <f t="shared" si="56"/>
        <v>2.5</v>
      </c>
      <c r="G119" s="52">
        <f t="shared" si="57"/>
        <v>5.3671103477887501</v>
      </c>
      <c r="H119" s="52">
        <v>114.9</v>
      </c>
      <c r="I119" s="44">
        <v>375</v>
      </c>
      <c r="J119" s="57">
        <f t="shared" si="52"/>
        <v>380.36711034778875</v>
      </c>
      <c r="K119" s="52">
        <v>50.9</v>
      </c>
      <c r="L119" s="44">
        <f t="shared" si="53"/>
        <v>134.89399293286218</v>
      </c>
      <c r="M119" s="52">
        <v>0</v>
      </c>
      <c r="N119" s="44">
        <f t="shared" si="58"/>
        <v>0</v>
      </c>
      <c r="O119" s="44">
        <f t="shared" si="54"/>
        <v>168.3</v>
      </c>
      <c r="P119" s="44">
        <f t="shared" si="55"/>
        <v>515.2611032806509</v>
      </c>
      <c r="Q119" s="62"/>
      <c r="R119" s="100"/>
    </row>
    <row r="120" spans="1:18" ht="30" customHeight="1" x14ac:dyDescent="0.25">
      <c r="A120" s="85">
        <v>13</v>
      </c>
      <c r="B120" s="142" t="s">
        <v>606</v>
      </c>
      <c r="C120" s="127" t="s">
        <v>605</v>
      </c>
      <c r="D120" s="127" t="s">
        <v>814</v>
      </c>
      <c r="E120" s="41">
        <v>10.375</v>
      </c>
      <c r="F120" s="52">
        <f t="shared" si="56"/>
        <v>2.59375</v>
      </c>
      <c r="G120" s="52">
        <f t="shared" si="57"/>
        <v>5.5683769858308283</v>
      </c>
      <c r="H120" s="41">
        <v>0</v>
      </c>
      <c r="I120" s="57">
        <f t="shared" si="51"/>
        <v>0</v>
      </c>
      <c r="J120" s="57">
        <f t="shared" si="52"/>
        <v>5.5683769858308283</v>
      </c>
      <c r="K120" s="55">
        <v>46.65</v>
      </c>
      <c r="L120" s="44">
        <f t="shared" si="53"/>
        <v>123.63074204946996</v>
      </c>
      <c r="M120" s="41">
        <v>40</v>
      </c>
      <c r="N120" s="44">
        <f t="shared" si="58"/>
        <v>66.666666666666671</v>
      </c>
      <c r="O120" s="44">
        <f t="shared" si="54"/>
        <v>89.243750000000006</v>
      </c>
      <c r="P120" s="44">
        <f t="shared" si="55"/>
        <v>195.86578570196747</v>
      </c>
      <c r="Q120" s="60"/>
      <c r="R120" s="100"/>
    </row>
    <row r="121" spans="1:18" ht="30" customHeight="1" x14ac:dyDescent="0.25">
      <c r="A121" s="85">
        <v>14</v>
      </c>
      <c r="B121" s="142" t="s">
        <v>489</v>
      </c>
      <c r="C121" s="127" t="s">
        <v>488</v>
      </c>
      <c r="D121" s="127" t="s">
        <v>814</v>
      </c>
      <c r="E121" s="52">
        <v>14.29</v>
      </c>
      <c r="F121" s="52">
        <f t="shared" si="56"/>
        <v>3.5724999999999998</v>
      </c>
      <c r="G121" s="52">
        <f t="shared" si="57"/>
        <v>7.6696006869901243</v>
      </c>
      <c r="H121" s="52">
        <v>48.3</v>
      </c>
      <c r="I121" s="57">
        <f t="shared" si="51"/>
        <v>157.63707571801567</v>
      </c>
      <c r="J121" s="57">
        <f t="shared" si="52"/>
        <v>165.30667640500579</v>
      </c>
      <c r="K121" s="52">
        <v>43.55</v>
      </c>
      <c r="L121" s="44">
        <f t="shared" si="53"/>
        <v>115.41519434628975</v>
      </c>
      <c r="M121" s="52">
        <v>20</v>
      </c>
      <c r="N121" s="44">
        <f t="shared" si="58"/>
        <v>33.333333333333336</v>
      </c>
      <c r="O121" s="44">
        <f t="shared" si="54"/>
        <v>115.42249999999999</v>
      </c>
      <c r="P121" s="44">
        <f t="shared" si="55"/>
        <v>314.05520408462888</v>
      </c>
      <c r="Q121" s="62"/>
      <c r="R121" s="100"/>
    </row>
    <row r="122" spans="1:18" ht="30" customHeight="1" x14ac:dyDescent="0.25">
      <c r="A122" s="85">
        <v>15</v>
      </c>
      <c r="B122" s="142" t="s">
        <v>903</v>
      </c>
      <c r="C122" s="127" t="s">
        <v>797</v>
      </c>
      <c r="D122" s="127" t="s">
        <v>814</v>
      </c>
      <c r="E122" s="52">
        <v>65.5</v>
      </c>
      <c r="F122" s="52">
        <f t="shared" si="56"/>
        <v>16.375</v>
      </c>
      <c r="G122" s="52">
        <f t="shared" si="57"/>
        <v>35.154572778016316</v>
      </c>
      <c r="H122" s="52">
        <v>0</v>
      </c>
      <c r="I122" s="57">
        <f t="shared" si="51"/>
        <v>0</v>
      </c>
      <c r="J122" s="57">
        <f t="shared" si="52"/>
        <v>35.154572778016316</v>
      </c>
      <c r="K122" s="52">
        <v>0</v>
      </c>
      <c r="L122" s="44">
        <f t="shared" si="53"/>
        <v>0</v>
      </c>
      <c r="M122" s="52">
        <v>0</v>
      </c>
      <c r="N122" s="44">
        <f t="shared" si="58"/>
        <v>0</v>
      </c>
      <c r="O122" s="44">
        <f t="shared" si="54"/>
        <v>16.375</v>
      </c>
      <c r="P122" s="44">
        <f t="shared" si="55"/>
        <v>35.154572778016316</v>
      </c>
      <c r="Q122" s="60"/>
      <c r="R122" s="100"/>
    </row>
    <row r="123" spans="1:18" ht="30" customHeight="1" x14ac:dyDescent="0.25">
      <c r="A123" s="85">
        <v>16</v>
      </c>
      <c r="B123" s="142" t="s">
        <v>794</v>
      </c>
      <c r="C123" s="127" t="s">
        <v>795</v>
      </c>
      <c r="D123" s="127" t="s">
        <v>814</v>
      </c>
      <c r="E123" s="52">
        <v>103.24</v>
      </c>
      <c r="F123" s="52">
        <f t="shared" si="56"/>
        <v>25.81</v>
      </c>
      <c r="G123" s="52">
        <f t="shared" si="57"/>
        <v>55.41004723057106</v>
      </c>
      <c r="H123" s="52">
        <v>75</v>
      </c>
      <c r="I123" s="57">
        <f t="shared" si="51"/>
        <v>244.77806788511748</v>
      </c>
      <c r="J123" s="57">
        <f t="shared" si="52"/>
        <v>300.18811511568856</v>
      </c>
      <c r="K123" s="52">
        <v>33</v>
      </c>
      <c r="L123" s="44">
        <f t="shared" si="53"/>
        <v>87.455830388692576</v>
      </c>
      <c r="M123" s="52">
        <v>0</v>
      </c>
      <c r="N123" s="44">
        <f t="shared" si="58"/>
        <v>0</v>
      </c>
      <c r="O123" s="44">
        <f t="shared" si="54"/>
        <v>133.81</v>
      </c>
      <c r="P123" s="44">
        <f t="shared" si="55"/>
        <v>387.64394550438112</v>
      </c>
      <c r="Q123" s="60"/>
      <c r="R123" s="100"/>
    </row>
    <row r="124" spans="1:18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100"/>
    </row>
    <row r="125" spans="1:18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  <c r="R125" s="100"/>
    </row>
    <row r="126" spans="1:18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  <c r="R126" s="100"/>
    </row>
    <row r="127" spans="1:18" ht="25.5" x14ac:dyDescent="0.25">
      <c r="A127" s="84" t="s">
        <v>285</v>
      </c>
      <c r="B127" s="84" t="s">
        <v>264</v>
      </c>
      <c r="C127" s="92" t="s">
        <v>284</v>
      </c>
      <c r="D127" s="74" t="s">
        <v>266</v>
      </c>
      <c r="E127" s="252" t="s">
        <v>267</v>
      </c>
      <c r="F127" s="252"/>
      <c r="G127" s="252"/>
      <c r="H127" s="252"/>
      <c r="I127" s="252"/>
      <c r="J127" s="84"/>
      <c r="K127" s="252" t="s">
        <v>268</v>
      </c>
      <c r="L127" s="252"/>
      <c r="M127" s="252" t="s">
        <v>269</v>
      </c>
      <c r="N127" s="252"/>
      <c r="O127" s="84"/>
      <c r="P127" s="97"/>
      <c r="Q127" s="50"/>
      <c r="R127" s="100"/>
    </row>
    <row r="128" spans="1:18" ht="109.5" customHeight="1" x14ac:dyDescent="0.25">
      <c r="A128" s="259" t="s">
        <v>94</v>
      </c>
      <c r="B128" s="259"/>
      <c r="C128" s="259"/>
      <c r="D128" s="259"/>
      <c r="E128" s="79" t="s">
        <v>271</v>
      </c>
      <c r="F128" s="79" t="s">
        <v>272</v>
      </c>
      <c r="G128" s="79" t="s">
        <v>273</v>
      </c>
      <c r="H128" s="79" t="s">
        <v>274</v>
      </c>
      <c r="I128" s="59" t="s">
        <v>275</v>
      </c>
      <c r="J128" s="80" t="s">
        <v>276</v>
      </c>
      <c r="K128" s="79" t="s">
        <v>271</v>
      </c>
      <c r="L128" s="81" t="s">
        <v>277</v>
      </c>
      <c r="M128" s="79" t="s">
        <v>278</v>
      </c>
      <c r="N128" s="79" t="s">
        <v>282</v>
      </c>
      <c r="O128" s="84" t="s">
        <v>270</v>
      </c>
      <c r="P128" s="84" t="s">
        <v>279</v>
      </c>
      <c r="Q128" s="50"/>
      <c r="R128" s="100"/>
    </row>
    <row r="129" spans="1:18" ht="30" customHeight="1" x14ac:dyDescent="0.25">
      <c r="A129" s="85">
        <v>1</v>
      </c>
      <c r="B129" s="142" t="s">
        <v>899</v>
      </c>
      <c r="C129" s="127" t="s">
        <v>900</v>
      </c>
      <c r="D129" s="127" t="s">
        <v>819</v>
      </c>
      <c r="E129" s="38">
        <v>106</v>
      </c>
      <c r="F129" s="38">
        <f>E129/4</f>
        <v>26.5</v>
      </c>
      <c r="G129" s="38">
        <f>F129*$G$135/$F$135</f>
        <v>31.425657567061169</v>
      </c>
      <c r="H129" s="38">
        <v>79.55</v>
      </c>
      <c r="I129" s="38">
        <f>H129*$I$137/$H$137</f>
        <v>179.16666666666666</v>
      </c>
      <c r="J129" s="45">
        <f>G129+I129</f>
        <v>210.59232423372782</v>
      </c>
      <c r="K129" s="38">
        <v>25</v>
      </c>
      <c r="L129" s="38">
        <f>K129*$L$131/$K$131</f>
        <v>17.970528333533004</v>
      </c>
      <c r="M129" s="38">
        <v>0</v>
      </c>
      <c r="N129" s="38">
        <f t="shared" ref="N129:N130" si="59">M129*$N$135/$M$135</f>
        <v>0</v>
      </c>
      <c r="O129" s="38">
        <f>F129+H129+K129+M129</f>
        <v>131.05000000000001</v>
      </c>
      <c r="P129" s="45">
        <f>J129+L129+N129</f>
        <v>228.56285256726082</v>
      </c>
      <c r="Q129" s="62"/>
      <c r="R129" s="100"/>
    </row>
    <row r="130" spans="1:18" ht="30" customHeight="1" x14ac:dyDescent="0.25">
      <c r="A130" s="85">
        <v>2</v>
      </c>
      <c r="B130" s="142" t="s">
        <v>24</v>
      </c>
      <c r="C130" s="127" t="s">
        <v>25</v>
      </c>
      <c r="D130" s="127" t="s">
        <v>815</v>
      </c>
      <c r="E130" s="40">
        <v>79.8</v>
      </c>
      <c r="F130" s="38">
        <f>E130/4</f>
        <v>19.95</v>
      </c>
      <c r="G130" s="38">
        <f t="shared" ref="G130:G138" si="60">F130*$G$135/$F$135</f>
        <v>23.658183715580012</v>
      </c>
      <c r="H130" s="40">
        <v>0</v>
      </c>
      <c r="I130" s="38">
        <f t="shared" ref="I130:I138" si="61">H130*$I$137/$H$137</f>
        <v>0</v>
      </c>
      <c r="J130" s="45">
        <f t="shared" ref="J130:J138" si="62">G130+I130</f>
        <v>23.658183715580012</v>
      </c>
      <c r="K130" s="40">
        <v>181.7</v>
      </c>
      <c r="L130" s="38">
        <f>K130*$L$131/$K$131</f>
        <v>130.60979992811787</v>
      </c>
      <c r="M130" s="40">
        <v>0</v>
      </c>
      <c r="N130" s="38">
        <f t="shared" si="59"/>
        <v>0</v>
      </c>
      <c r="O130" s="38">
        <f>F130+H130+K130+M130</f>
        <v>201.64999999999998</v>
      </c>
      <c r="P130" s="45">
        <f>J130+L130+N130</f>
        <v>154.26798364369787</v>
      </c>
      <c r="Q130" s="60"/>
      <c r="R130" s="100"/>
    </row>
    <row r="131" spans="1:18" ht="30" customHeight="1" x14ac:dyDescent="0.25">
      <c r="A131" s="85">
        <v>3</v>
      </c>
      <c r="B131" s="142" t="s">
        <v>604</v>
      </c>
      <c r="C131" s="127" t="s">
        <v>603</v>
      </c>
      <c r="D131" s="127" t="s">
        <v>817</v>
      </c>
      <c r="E131" s="38">
        <v>75.25</v>
      </c>
      <c r="F131" s="38">
        <f>E131/4</f>
        <v>18.8125</v>
      </c>
      <c r="G131" s="38">
        <f t="shared" si="60"/>
        <v>22.30925218793729</v>
      </c>
      <c r="H131" s="38">
        <v>0</v>
      </c>
      <c r="I131" s="38">
        <f t="shared" si="61"/>
        <v>0</v>
      </c>
      <c r="J131" s="45">
        <f t="shared" si="62"/>
        <v>22.30925218793729</v>
      </c>
      <c r="K131" s="38">
        <v>417.35</v>
      </c>
      <c r="L131" s="45">
        <v>300</v>
      </c>
      <c r="M131" s="38">
        <v>40</v>
      </c>
      <c r="N131" s="38">
        <f>M131*$N$135/$M$135</f>
        <v>61.53846153846154</v>
      </c>
      <c r="O131" s="38">
        <f t="shared" ref="O131:O138" si="63">F131+H131+K131+M131</f>
        <v>476.16250000000002</v>
      </c>
      <c r="P131" s="45">
        <f t="shared" ref="P131:P138" si="64">J131+L131+N131</f>
        <v>383.84771372639887</v>
      </c>
      <c r="Q131" s="62"/>
      <c r="R131" s="100"/>
    </row>
    <row r="132" spans="1:18" ht="30" customHeight="1" x14ac:dyDescent="0.25">
      <c r="A132" s="85">
        <v>4</v>
      </c>
      <c r="B132" s="162" t="s">
        <v>246</v>
      </c>
      <c r="C132" s="127" t="s">
        <v>245</v>
      </c>
      <c r="D132" s="127" t="s">
        <v>817</v>
      </c>
      <c r="E132" s="38">
        <v>90.625</v>
      </c>
      <c r="F132" s="38">
        <f>E132/4</f>
        <v>22.65625</v>
      </c>
      <c r="G132" s="38">
        <f t="shared" si="60"/>
        <v>26.867454877499231</v>
      </c>
      <c r="H132" s="38">
        <v>77.400000000000006</v>
      </c>
      <c r="I132" s="38">
        <f t="shared" si="61"/>
        <v>174.32432432432435</v>
      </c>
      <c r="J132" s="45">
        <f t="shared" si="62"/>
        <v>201.19177920182358</v>
      </c>
      <c r="K132" s="38">
        <v>36.200000000000003</v>
      </c>
      <c r="L132" s="38">
        <f t="shared" ref="L132:L138" si="65">K132*$L$131/$K$131</f>
        <v>26.02132502695579</v>
      </c>
      <c r="M132" s="38">
        <v>0</v>
      </c>
      <c r="N132" s="38">
        <f t="shared" ref="N132:N138" si="66">M132*$N$135/$M$135</f>
        <v>0</v>
      </c>
      <c r="O132" s="38">
        <f t="shared" si="63"/>
        <v>136.25625000000002</v>
      </c>
      <c r="P132" s="45">
        <f t="shared" si="64"/>
        <v>227.21310422877937</v>
      </c>
      <c r="Q132" s="60"/>
      <c r="R132" s="100"/>
    </row>
    <row r="133" spans="1:18" ht="30" customHeight="1" x14ac:dyDescent="0.25">
      <c r="A133" s="85">
        <v>5</v>
      </c>
      <c r="B133" s="142" t="s">
        <v>838</v>
      </c>
      <c r="C133" s="127" t="s">
        <v>839</v>
      </c>
      <c r="D133" s="127" t="s">
        <v>817</v>
      </c>
      <c r="E133" s="38">
        <v>219.25</v>
      </c>
      <c r="F133" s="38">
        <f t="shared" ref="F133:F138" si="67">E133/4</f>
        <v>54.8125</v>
      </c>
      <c r="G133" s="38">
        <f t="shared" si="60"/>
        <v>65.00071152432227</v>
      </c>
      <c r="H133" s="38">
        <v>0</v>
      </c>
      <c r="I133" s="38">
        <f t="shared" si="61"/>
        <v>0</v>
      </c>
      <c r="J133" s="45">
        <f t="shared" si="62"/>
        <v>65.00071152432227</v>
      </c>
      <c r="K133" s="38">
        <v>17.649999999999999</v>
      </c>
      <c r="L133" s="38">
        <f t="shared" si="65"/>
        <v>12.687193003474301</v>
      </c>
      <c r="M133" s="38">
        <v>20</v>
      </c>
      <c r="N133" s="38">
        <f t="shared" si="66"/>
        <v>30.76923076923077</v>
      </c>
      <c r="O133" s="38">
        <f t="shared" si="63"/>
        <v>92.462500000000006</v>
      </c>
      <c r="P133" s="45">
        <f t="shared" si="64"/>
        <v>108.45713529702735</v>
      </c>
      <c r="Q133" s="60"/>
      <c r="R133" s="100"/>
    </row>
    <row r="134" spans="1:18" ht="30" customHeight="1" x14ac:dyDescent="0.25">
      <c r="A134" s="85">
        <v>6</v>
      </c>
      <c r="B134" s="172" t="s">
        <v>926</v>
      </c>
      <c r="C134" s="173" t="s">
        <v>927</v>
      </c>
      <c r="D134" s="157" t="s">
        <v>820</v>
      </c>
      <c r="E134" s="53">
        <v>11.35</v>
      </c>
      <c r="F134" s="38">
        <f t="shared" si="67"/>
        <v>2.8374999999999999</v>
      </c>
      <c r="G134" s="38">
        <f t="shared" si="60"/>
        <v>3.3649171074164554</v>
      </c>
      <c r="H134" s="53">
        <v>75.3</v>
      </c>
      <c r="I134" s="38">
        <f t="shared" si="61"/>
        <v>169.59459459459458</v>
      </c>
      <c r="J134" s="45">
        <f t="shared" si="62"/>
        <v>172.95951170201104</v>
      </c>
      <c r="K134" s="53">
        <v>32</v>
      </c>
      <c r="L134" s="38">
        <f t="shared" si="65"/>
        <v>23.002276266922248</v>
      </c>
      <c r="M134" s="43">
        <v>0</v>
      </c>
      <c r="N134" s="38">
        <f t="shared" si="66"/>
        <v>0</v>
      </c>
      <c r="O134" s="38">
        <f t="shared" si="63"/>
        <v>110.1375</v>
      </c>
      <c r="P134" s="45">
        <f t="shared" si="64"/>
        <v>195.96178796893329</v>
      </c>
      <c r="Q134" s="62"/>
      <c r="R134" s="100"/>
    </row>
    <row r="135" spans="1:18" ht="30" customHeight="1" x14ac:dyDescent="0.25">
      <c r="A135" s="85">
        <v>7</v>
      </c>
      <c r="B135" s="142" t="s">
        <v>831</v>
      </c>
      <c r="C135" s="127" t="s">
        <v>832</v>
      </c>
      <c r="D135" s="127" t="s">
        <v>816</v>
      </c>
      <c r="E135" s="38">
        <v>421.63</v>
      </c>
      <c r="F135" s="38">
        <f t="shared" si="67"/>
        <v>105.4075</v>
      </c>
      <c r="G135" s="38">
        <v>125</v>
      </c>
      <c r="H135" s="38">
        <v>0</v>
      </c>
      <c r="I135" s="38">
        <f t="shared" si="61"/>
        <v>0</v>
      </c>
      <c r="J135" s="45">
        <f t="shared" si="62"/>
        <v>125</v>
      </c>
      <c r="K135" s="38">
        <v>135.80000000000001</v>
      </c>
      <c r="L135" s="38">
        <f t="shared" si="65"/>
        <v>97.615909907751288</v>
      </c>
      <c r="M135" s="38">
        <v>130</v>
      </c>
      <c r="N135" s="38">
        <v>200</v>
      </c>
      <c r="O135" s="38">
        <f t="shared" si="63"/>
        <v>371.20749999999998</v>
      </c>
      <c r="P135" s="45">
        <f t="shared" si="64"/>
        <v>422.6159099077513</v>
      </c>
      <c r="Q135" s="60"/>
      <c r="R135" s="100"/>
    </row>
    <row r="136" spans="1:18" ht="30" customHeight="1" x14ac:dyDescent="0.25">
      <c r="A136" s="85">
        <v>8</v>
      </c>
      <c r="B136" s="126" t="s">
        <v>503</v>
      </c>
      <c r="C136" s="127" t="s">
        <v>502</v>
      </c>
      <c r="D136" s="127" t="s">
        <v>816</v>
      </c>
      <c r="E136" s="38">
        <v>10</v>
      </c>
      <c r="F136" s="38">
        <f t="shared" si="67"/>
        <v>2.5</v>
      </c>
      <c r="G136" s="38">
        <f t="shared" si="60"/>
        <v>2.9646846761378458</v>
      </c>
      <c r="H136" s="38">
        <v>0</v>
      </c>
      <c r="I136" s="38">
        <f t="shared" si="61"/>
        <v>0</v>
      </c>
      <c r="J136" s="45">
        <f t="shared" si="62"/>
        <v>2.9646846761378458</v>
      </c>
      <c r="K136" s="38">
        <v>45.7</v>
      </c>
      <c r="L136" s="38">
        <f t="shared" si="65"/>
        <v>32.850125793698332</v>
      </c>
      <c r="M136" s="38">
        <v>0</v>
      </c>
      <c r="N136" s="38">
        <f t="shared" si="66"/>
        <v>0</v>
      </c>
      <c r="O136" s="38">
        <f t="shared" si="63"/>
        <v>48.2</v>
      </c>
      <c r="P136" s="45">
        <f t="shared" si="64"/>
        <v>35.814810469836175</v>
      </c>
      <c r="Q136" s="62"/>
      <c r="R136" s="100"/>
    </row>
    <row r="137" spans="1:18" ht="30" customHeight="1" x14ac:dyDescent="0.25">
      <c r="A137" s="85">
        <v>10</v>
      </c>
      <c r="B137" s="126" t="s">
        <v>513</v>
      </c>
      <c r="C137" s="127" t="s">
        <v>512</v>
      </c>
      <c r="D137" s="127" t="s">
        <v>816</v>
      </c>
      <c r="E137" s="38">
        <v>100</v>
      </c>
      <c r="F137" s="38">
        <f t="shared" si="67"/>
        <v>25</v>
      </c>
      <c r="G137" s="38">
        <f t="shared" si="60"/>
        <v>29.646846761378459</v>
      </c>
      <c r="H137" s="38">
        <v>166.5</v>
      </c>
      <c r="I137" s="45">
        <v>375</v>
      </c>
      <c r="J137" s="45">
        <f t="shared" si="62"/>
        <v>404.64684676137847</v>
      </c>
      <c r="K137" s="38">
        <v>33.4</v>
      </c>
      <c r="L137" s="38">
        <f t="shared" si="65"/>
        <v>24.008625853600094</v>
      </c>
      <c r="M137" s="38">
        <v>0</v>
      </c>
      <c r="N137" s="38">
        <f t="shared" si="66"/>
        <v>0</v>
      </c>
      <c r="O137" s="38">
        <f t="shared" si="63"/>
        <v>224.9</v>
      </c>
      <c r="P137" s="45">
        <f t="shared" si="64"/>
        <v>428.65547261497858</v>
      </c>
      <c r="Q137" s="62"/>
      <c r="R137" s="100"/>
    </row>
    <row r="138" spans="1:18" ht="30" customHeight="1" x14ac:dyDescent="0.25">
      <c r="A138" s="85">
        <v>12</v>
      </c>
      <c r="B138" s="127" t="s">
        <v>622</v>
      </c>
      <c r="C138" s="127" t="s">
        <v>621</v>
      </c>
      <c r="D138" s="127" t="s">
        <v>820</v>
      </c>
      <c r="E138" s="40">
        <v>65.575000000000003</v>
      </c>
      <c r="F138" s="38">
        <f t="shared" si="67"/>
        <v>16.393750000000001</v>
      </c>
      <c r="G138" s="38">
        <f t="shared" si="60"/>
        <v>19.440919763773927</v>
      </c>
      <c r="H138" s="40">
        <v>0</v>
      </c>
      <c r="I138" s="38">
        <f t="shared" si="61"/>
        <v>0</v>
      </c>
      <c r="J138" s="45">
        <f t="shared" si="62"/>
        <v>19.440919763773927</v>
      </c>
      <c r="K138" s="40">
        <v>56.3</v>
      </c>
      <c r="L138" s="38">
        <f t="shared" si="65"/>
        <v>40.469629807116327</v>
      </c>
      <c r="M138" s="40">
        <v>0</v>
      </c>
      <c r="N138" s="38">
        <f t="shared" si="66"/>
        <v>0</v>
      </c>
      <c r="O138" s="38">
        <f t="shared" si="63"/>
        <v>72.693749999999994</v>
      </c>
      <c r="P138" s="45">
        <f t="shared" si="64"/>
        <v>59.910549570890254</v>
      </c>
      <c r="Q138" s="60"/>
      <c r="R138" s="100"/>
    </row>
    <row r="139" spans="1:18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  <c r="R139" s="100"/>
    </row>
    <row r="140" spans="1:18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  <c r="R140" s="100"/>
    </row>
    <row r="141" spans="1:18" x14ac:dyDescent="0.25">
      <c r="A141" s="50"/>
      <c r="B141" s="50"/>
      <c r="C141" s="50"/>
      <c r="D141" s="50"/>
      <c r="E141" s="50"/>
      <c r="F141" s="50"/>
      <c r="G141" s="50"/>
      <c r="H141" s="50"/>
      <c r="I141" s="90"/>
      <c r="J141" s="90"/>
      <c r="K141" s="50"/>
      <c r="L141" s="90"/>
      <c r="M141" s="50"/>
      <c r="N141" s="90"/>
      <c r="O141" s="50"/>
      <c r="P141" s="50"/>
      <c r="Q141" s="50"/>
      <c r="R141" s="100"/>
    </row>
    <row r="142" spans="1:18" x14ac:dyDescent="0.25">
      <c r="A142" s="50"/>
      <c r="B142" s="50"/>
      <c r="C142" s="50"/>
      <c r="D142" s="50"/>
      <c r="E142" s="50"/>
      <c r="F142" s="50"/>
      <c r="G142" s="5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100"/>
    </row>
    <row r="143" spans="1:18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100"/>
    </row>
    <row r="144" spans="1:18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100"/>
    </row>
    <row r="145" spans="1:18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100"/>
    </row>
    <row r="146" spans="1:18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100"/>
    </row>
    <row r="147" spans="1:18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100"/>
    </row>
    <row r="148" spans="1:18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100"/>
    </row>
    <row r="149" spans="1:18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100"/>
    </row>
    <row r="150" spans="1:18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100"/>
    </row>
    <row r="151" spans="1:18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100"/>
    </row>
    <row r="152" spans="1:18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100"/>
    </row>
    <row r="153" spans="1:18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100"/>
    </row>
    <row r="154" spans="1:18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100"/>
    </row>
    <row r="155" spans="1:18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100"/>
    </row>
    <row r="156" spans="1:18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100"/>
    </row>
    <row r="157" spans="1:18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100"/>
    </row>
    <row r="158" spans="1:18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100"/>
    </row>
    <row r="159" spans="1:18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100"/>
    </row>
    <row r="160" spans="1:18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100"/>
    </row>
    <row r="161" spans="1:18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100"/>
    </row>
    <row r="162" spans="1:18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100"/>
    </row>
    <row r="163" spans="1:18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100"/>
    </row>
    <row r="164" spans="1:18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100"/>
    </row>
    <row r="165" spans="1:18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100"/>
    </row>
    <row r="166" spans="1:18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100"/>
    </row>
    <row r="167" spans="1:18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100"/>
    </row>
    <row r="168" spans="1:18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100"/>
    </row>
    <row r="169" spans="1:18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100"/>
    </row>
    <row r="170" spans="1:18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100"/>
    </row>
    <row r="171" spans="1:18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100"/>
    </row>
    <row r="172" spans="1:18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100"/>
    </row>
    <row r="173" spans="1:18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100"/>
    </row>
    <row r="174" spans="1:18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100"/>
    </row>
    <row r="175" spans="1:18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100"/>
    </row>
    <row r="176" spans="1:18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100"/>
    </row>
    <row r="177" spans="1:18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100"/>
    </row>
    <row r="178" spans="1:18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100"/>
    </row>
    <row r="179" spans="1:18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100"/>
    </row>
    <row r="180" spans="1:18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100"/>
    </row>
    <row r="181" spans="1:18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100"/>
    </row>
    <row r="182" spans="1:18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100"/>
    </row>
    <row r="183" spans="1:18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100"/>
    </row>
    <row r="184" spans="1:18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100"/>
    </row>
    <row r="185" spans="1:18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100"/>
    </row>
    <row r="186" spans="1:18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100"/>
    </row>
    <row r="187" spans="1:18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100"/>
    </row>
    <row r="188" spans="1:18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100"/>
    </row>
    <row r="189" spans="1:18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100"/>
    </row>
    <row r="190" spans="1:18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100"/>
    </row>
    <row r="191" spans="1:18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100"/>
    </row>
    <row r="192" spans="1:18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100"/>
    </row>
    <row r="193" spans="1:18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100"/>
    </row>
    <row r="194" spans="1:18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100"/>
    </row>
    <row r="195" spans="1:18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100"/>
    </row>
    <row r="196" spans="1:18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100"/>
    </row>
    <row r="197" spans="1:18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100"/>
    </row>
    <row r="198" spans="1:18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100"/>
    </row>
    <row r="199" spans="1:18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100"/>
    </row>
    <row r="200" spans="1:18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100"/>
    </row>
    <row r="201" spans="1:18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100"/>
    </row>
    <row r="202" spans="1:18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100"/>
    </row>
    <row r="203" spans="1:18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100"/>
    </row>
    <row r="204" spans="1:18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100"/>
    </row>
    <row r="205" spans="1:18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100"/>
    </row>
    <row r="206" spans="1:18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100"/>
    </row>
    <row r="207" spans="1:18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100"/>
    </row>
    <row r="208" spans="1:18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100"/>
    </row>
    <row r="209" spans="1:18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100"/>
    </row>
    <row r="210" spans="1:18" x14ac:dyDescent="0.25">
      <c r="A210" s="50"/>
      <c r="B210" s="50"/>
      <c r="C210" s="50"/>
      <c r="D210" s="50"/>
      <c r="E210" s="50"/>
      <c r="F210" s="50"/>
      <c r="G210" s="50"/>
      <c r="H210" s="50"/>
      <c r="I210" s="90"/>
      <c r="J210" s="90"/>
      <c r="K210" s="50"/>
      <c r="L210" s="90"/>
      <c r="M210" s="50"/>
      <c r="N210" s="90"/>
      <c r="O210" s="50"/>
      <c r="P210" s="50"/>
      <c r="Q210" s="50"/>
      <c r="R210" s="100"/>
    </row>
    <row r="211" spans="1:18" x14ac:dyDescent="0.25">
      <c r="A211" s="50"/>
      <c r="B211" s="50"/>
      <c r="C211" s="50"/>
      <c r="D211" s="50"/>
      <c r="E211" s="50"/>
      <c r="F211" s="50"/>
      <c r="G211" s="50"/>
      <c r="H211" s="50"/>
      <c r="I211" s="90"/>
      <c r="J211" s="90"/>
      <c r="K211" s="50"/>
      <c r="L211" s="90"/>
      <c r="M211" s="50"/>
      <c r="N211" s="90"/>
      <c r="O211" s="50"/>
      <c r="P211" s="50"/>
      <c r="Q211" s="50"/>
      <c r="R211" s="100"/>
    </row>
    <row r="212" spans="1:18" x14ac:dyDescent="0.25">
      <c r="A212" s="50"/>
      <c r="B212" s="50"/>
      <c r="C212" s="50"/>
      <c r="D212" s="50"/>
      <c r="E212" s="50"/>
      <c r="F212" s="50"/>
      <c r="G212" s="50"/>
      <c r="H212" s="50"/>
      <c r="I212" s="90"/>
      <c r="J212" s="90"/>
      <c r="K212" s="50"/>
      <c r="L212" s="90"/>
      <c r="M212" s="50"/>
      <c r="N212" s="90"/>
      <c r="O212" s="50"/>
      <c r="P212" s="50"/>
      <c r="Q212" s="50"/>
      <c r="R212" s="100"/>
    </row>
    <row r="213" spans="1:18" x14ac:dyDescent="0.25">
      <c r="A213" s="50"/>
      <c r="B213" s="50"/>
      <c r="C213" s="50"/>
      <c r="D213" s="50"/>
      <c r="E213" s="50"/>
      <c r="F213" s="50"/>
      <c r="G213" s="50"/>
      <c r="H213" s="50"/>
      <c r="I213" s="90"/>
      <c r="J213" s="90"/>
      <c r="K213" s="50"/>
      <c r="L213" s="90"/>
      <c r="M213" s="50"/>
      <c r="N213" s="90"/>
      <c r="O213" s="50"/>
      <c r="P213" s="50"/>
      <c r="Q213" s="50"/>
      <c r="R213" s="100"/>
    </row>
    <row r="214" spans="1:18" x14ac:dyDescent="0.25">
      <c r="A214" s="50"/>
      <c r="B214" s="50"/>
      <c r="C214" s="50"/>
      <c r="D214" s="50"/>
      <c r="E214" s="50"/>
      <c r="F214" s="50"/>
      <c r="G214" s="50"/>
      <c r="H214" s="50"/>
      <c r="I214" s="90"/>
      <c r="J214" s="90"/>
      <c r="K214" s="50"/>
      <c r="L214" s="90"/>
      <c r="M214" s="50"/>
      <c r="N214" s="90"/>
      <c r="O214" s="50"/>
      <c r="P214" s="50"/>
      <c r="Q214" s="50"/>
      <c r="R214" s="100"/>
    </row>
    <row r="215" spans="1:18" x14ac:dyDescent="0.25">
      <c r="A215" s="50"/>
      <c r="B215" s="50"/>
      <c r="C215" s="50"/>
      <c r="D215" s="50"/>
      <c r="E215" s="50"/>
      <c r="F215" s="50"/>
      <c r="G215" s="50"/>
      <c r="H215" s="50"/>
      <c r="I215" s="90"/>
      <c r="J215" s="90"/>
      <c r="K215" s="50"/>
      <c r="L215" s="90"/>
      <c r="M215" s="50"/>
      <c r="N215" s="90"/>
      <c r="O215" s="50"/>
      <c r="P215" s="50"/>
      <c r="Q215" s="50"/>
      <c r="R215" s="100"/>
    </row>
    <row r="216" spans="1:18" x14ac:dyDescent="0.25">
      <c r="A216" s="50"/>
      <c r="B216" s="50"/>
      <c r="C216" s="50"/>
      <c r="D216" s="50"/>
      <c r="E216" s="50"/>
      <c r="F216" s="50"/>
      <c r="G216" s="50"/>
      <c r="H216" s="50"/>
      <c r="I216" s="90"/>
      <c r="J216" s="90"/>
      <c r="K216" s="50"/>
      <c r="L216" s="90"/>
      <c r="M216" s="50"/>
      <c r="N216" s="90"/>
      <c r="O216" s="50"/>
      <c r="P216" s="50"/>
      <c r="Q216" s="50"/>
      <c r="R216" s="100"/>
    </row>
    <row r="217" spans="1:18" x14ac:dyDescent="0.25">
      <c r="A217" s="50"/>
      <c r="B217" s="50"/>
      <c r="C217" s="50"/>
      <c r="D217" s="50"/>
      <c r="E217" s="50"/>
      <c r="F217" s="50"/>
      <c r="G217" s="50"/>
      <c r="H217" s="50"/>
      <c r="I217" s="90"/>
      <c r="J217" s="90"/>
      <c r="K217" s="50"/>
      <c r="L217" s="90"/>
      <c r="M217" s="50"/>
      <c r="N217" s="90"/>
      <c r="O217" s="50"/>
      <c r="P217" s="50"/>
      <c r="Q217" s="50"/>
      <c r="R217" s="100"/>
    </row>
    <row r="218" spans="1:18" x14ac:dyDescent="0.25">
      <c r="A218" s="50"/>
      <c r="B218" s="50"/>
      <c r="C218" s="50"/>
      <c r="D218" s="50"/>
      <c r="E218" s="50"/>
      <c r="F218" s="50"/>
      <c r="G218" s="50"/>
      <c r="H218" s="50"/>
      <c r="I218" s="90"/>
      <c r="J218" s="90"/>
      <c r="K218" s="50"/>
      <c r="L218" s="90"/>
      <c r="M218" s="50"/>
      <c r="N218" s="90"/>
      <c r="O218" s="50"/>
      <c r="P218" s="50"/>
      <c r="Q218" s="50"/>
      <c r="R218" s="100"/>
    </row>
    <row r="219" spans="1:18" x14ac:dyDescent="0.25">
      <c r="A219" s="50"/>
      <c r="B219" s="50"/>
      <c r="C219" s="50"/>
      <c r="D219" s="50"/>
      <c r="E219" s="50"/>
      <c r="F219" s="50"/>
      <c r="G219" s="50"/>
      <c r="H219" s="50"/>
      <c r="I219" s="90"/>
      <c r="J219" s="90"/>
      <c r="K219" s="50"/>
      <c r="L219" s="90"/>
      <c r="M219" s="50"/>
      <c r="N219" s="90"/>
      <c r="O219" s="50"/>
      <c r="P219" s="50"/>
      <c r="Q219" s="50"/>
      <c r="R219" s="100"/>
    </row>
    <row r="220" spans="1:18" x14ac:dyDescent="0.25">
      <c r="A220" s="50"/>
      <c r="B220" s="50"/>
      <c r="C220" s="50"/>
      <c r="D220" s="50"/>
      <c r="E220" s="50"/>
      <c r="F220" s="50"/>
      <c r="G220" s="50"/>
      <c r="H220" s="50"/>
      <c r="I220" s="90"/>
      <c r="J220" s="90"/>
      <c r="K220" s="50"/>
      <c r="L220" s="90"/>
      <c r="M220" s="50"/>
      <c r="N220" s="90"/>
      <c r="O220" s="50"/>
      <c r="P220" s="50"/>
      <c r="Q220" s="50"/>
      <c r="R220" s="100"/>
    </row>
    <row r="221" spans="1:18" x14ac:dyDescent="0.25">
      <c r="A221" s="50"/>
      <c r="B221" s="50"/>
      <c r="C221" s="50"/>
      <c r="D221" s="50"/>
      <c r="E221" s="50"/>
      <c r="F221" s="50"/>
      <c r="G221" s="50"/>
      <c r="H221" s="50"/>
      <c r="I221" s="90"/>
      <c r="J221" s="90"/>
      <c r="K221" s="50"/>
      <c r="L221" s="90"/>
      <c r="M221" s="50"/>
      <c r="N221" s="90"/>
      <c r="O221" s="50"/>
      <c r="P221" s="50"/>
      <c r="Q221" s="50"/>
      <c r="R221" s="100"/>
    </row>
    <row r="222" spans="1:18" x14ac:dyDescent="0.25">
      <c r="A222" s="50"/>
      <c r="B222" s="50"/>
      <c r="C222" s="50"/>
      <c r="D222" s="50"/>
      <c r="E222" s="50"/>
      <c r="F222" s="50"/>
      <c r="G222" s="50"/>
      <c r="H222" s="50"/>
      <c r="I222" s="90"/>
      <c r="J222" s="90"/>
      <c r="K222" s="50"/>
      <c r="L222" s="90"/>
      <c r="M222" s="50"/>
      <c r="N222" s="90"/>
      <c r="O222" s="50"/>
      <c r="P222" s="50"/>
      <c r="Q222" s="50"/>
      <c r="R222" s="100"/>
    </row>
    <row r="223" spans="1:18" x14ac:dyDescent="0.25">
      <c r="A223" s="50"/>
      <c r="B223" s="50"/>
      <c r="C223" s="50"/>
      <c r="D223" s="50"/>
      <c r="E223" s="50"/>
      <c r="F223" s="50"/>
      <c r="G223" s="50"/>
      <c r="H223" s="50"/>
      <c r="I223" s="90"/>
      <c r="J223" s="90"/>
      <c r="K223" s="50"/>
      <c r="L223" s="90"/>
      <c r="M223" s="50"/>
      <c r="N223" s="90"/>
      <c r="O223" s="50"/>
      <c r="P223" s="50"/>
      <c r="Q223" s="50"/>
      <c r="R223" s="100"/>
    </row>
    <row r="224" spans="1:18" x14ac:dyDescent="0.25">
      <c r="A224" s="50"/>
      <c r="B224" s="50"/>
      <c r="C224" s="50"/>
      <c r="D224" s="50"/>
      <c r="E224" s="50"/>
      <c r="F224" s="50"/>
      <c r="G224" s="50"/>
      <c r="H224" s="50"/>
      <c r="I224" s="90"/>
      <c r="J224" s="90"/>
      <c r="K224" s="50"/>
      <c r="L224" s="90"/>
      <c r="M224" s="50"/>
      <c r="N224" s="90"/>
      <c r="O224" s="50"/>
      <c r="P224" s="50"/>
      <c r="Q224" s="50"/>
      <c r="R224" s="100"/>
    </row>
    <row r="225" spans="1:18" x14ac:dyDescent="0.25">
      <c r="A225" s="50"/>
      <c r="B225" s="50"/>
      <c r="C225" s="50"/>
      <c r="D225" s="50"/>
      <c r="E225" s="50"/>
      <c r="F225" s="50"/>
      <c r="G225" s="50"/>
      <c r="H225" s="50"/>
      <c r="I225" s="90"/>
      <c r="J225" s="90"/>
      <c r="K225" s="50"/>
      <c r="L225" s="90"/>
      <c r="M225" s="50"/>
      <c r="N225" s="90"/>
      <c r="O225" s="50"/>
      <c r="P225" s="50"/>
      <c r="Q225" s="50"/>
      <c r="R225" s="100"/>
    </row>
    <row r="226" spans="1:18" x14ac:dyDescent="0.25">
      <c r="A226" s="50"/>
      <c r="B226" s="50"/>
      <c r="C226" s="50"/>
      <c r="D226" s="50"/>
      <c r="E226" s="50"/>
      <c r="F226" s="50"/>
      <c r="G226" s="50"/>
      <c r="H226" s="50"/>
      <c r="I226" s="90"/>
      <c r="J226" s="90"/>
      <c r="K226" s="50"/>
      <c r="L226" s="90"/>
      <c r="M226" s="50"/>
      <c r="N226" s="90"/>
      <c r="O226" s="50"/>
      <c r="P226" s="50"/>
      <c r="Q226" s="50"/>
      <c r="R226" s="100"/>
    </row>
    <row r="227" spans="1:18" x14ac:dyDescent="0.25">
      <c r="A227" s="50"/>
      <c r="B227" s="50"/>
      <c r="C227" s="50"/>
      <c r="D227" s="50"/>
      <c r="E227" s="50"/>
      <c r="F227" s="50"/>
      <c r="G227" s="50"/>
      <c r="H227" s="50"/>
      <c r="I227" s="90"/>
      <c r="J227" s="90"/>
      <c r="K227" s="50"/>
      <c r="L227" s="90"/>
      <c r="M227" s="50"/>
      <c r="N227" s="90"/>
      <c r="O227" s="50"/>
      <c r="P227" s="50"/>
      <c r="Q227" s="50"/>
      <c r="R227" s="100"/>
    </row>
    <row r="228" spans="1:18" x14ac:dyDescent="0.25">
      <c r="A228" s="50"/>
      <c r="B228" s="50"/>
      <c r="C228" s="50"/>
      <c r="D228" s="50"/>
      <c r="E228" s="50"/>
      <c r="F228" s="50"/>
      <c r="G228" s="50"/>
      <c r="H228" s="50"/>
      <c r="I228" s="90"/>
      <c r="J228" s="90"/>
      <c r="K228" s="50"/>
      <c r="L228" s="90"/>
      <c r="M228" s="50"/>
      <c r="N228" s="90"/>
      <c r="O228" s="50"/>
      <c r="P228" s="50"/>
      <c r="Q228" s="50"/>
      <c r="R228" s="100"/>
    </row>
    <row r="229" spans="1:18" x14ac:dyDescent="0.25">
      <c r="A229" s="50"/>
      <c r="B229" s="50"/>
      <c r="C229" s="50"/>
      <c r="D229" s="50"/>
      <c r="E229" s="50"/>
      <c r="F229" s="50"/>
      <c r="G229" s="50"/>
      <c r="H229" s="50"/>
      <c r="I229" s="90"/>
      <c r="J229" s="90"/>
      <c r="K229" s="50"/>
      <c r="L229" s="90"/>
      <c r="M229" s="50"/>
      <c r="N229" s="90"/>
      <c r="O229" s="50"/>
      <c r="P229" s="50"/>
      <c r="Q229" s="50"/>
      <c r="R229" s="100"/>
    </row>
    <row r="230" spans="1:18" x14ac:dyDescent="0.25">
      <c r="A230" s="50"/>
      <c r="B230" s="50"/>
      <c r="C230" s="50"/>
      <c r="D230" s="50"/>
      <c r="E230" s="50"/>
      <c r="F230" s="50"/>
      <c r="G230" s="50"/>
      <c r="H230" s="50"/>
      <c r="I230" s="90"/>
      <c r="J230" s="90"/>
      <c r="K230" s="50"/>
      <c r="L230" s="90"/>
      <c r="M230" s="50"/>
      <c r="N230" s="90"/>
      <c r="O230" s="50"/>
      <c r="P230" s="50"/>
      <c r="Q230" s="50"/>
      <c r="R230" s="100"/>
    </row>
    <row r="231" spans="1:18" x14ac:dyDescent="0.25">
      <c r="A231" s="50"/>
      <c r="B231" s="50"/>
      <c r="C231" s="50"/>
      <c r="D231" s="50"/>
      <c r="E231" s="50"/>
      <c r="F231" s="50"/>
      <c r="G231" s="50"/>
      <c r="H231" s="50"/>
      <c r="I231" s="90"/>
      <c r="J231" s="90"/>
      <c r="K231" s="50"/>
      <c r="L231" s="90"/>
      <c r="M231" s="50"/>
      <c r="N231" s="90"/>
      <c r="O231" s="50"/>
      <c r="P231" s="50"/>
      <c r="Q231" s="50"/>
      <c r="R231" s="100"/>
    </row>
    <row r="232" spans="1:18" x14ac:dyDescent="0.25">
      <c r="A232" s="50"/>
      <c r="B232" s="50"/>
      <c r="C232" s="50"/>
      <c r="D232" s="50"/>
      <c r="E232" s="50"/>
      <c r="F232" s="50"/>
      <c r="G232" s="50"/>
      <c r="H232" s="50"/>
      <c r="I232" s="90"/>
      <c r="J232" s="90"/>
      <c r="K232" s="50"/>
      <c r="L232" s="90"/>
      <c r="M232" s="50"/>
      <c r="N232" s="90"/>
      <c r="O232" s="50"/>
      <c r="P232" s="50"/>
      <c r="Q232" s="50"/>
      <c r="R232" s="100"/>
    </row>
    <row r="233" spans="1:18" x14ac:dyDescent="0.25">
      <c r="A233" s="50"/>
      <c r="B233" s="50"/>
      <c r="C233" s="50"/>
      <c r="D233" s="50"/>
      <c r="E233" s="50"/>
      <c r="F233" s="50"/>
      <c r="G233" s="50"/>
      <c r="H233" s="50"/>
      <c r="I233" s="90"/>
      <c r="J233" s="90"/>
      <c r="K233" s="50"/>
      <c r="L233" s="90"/>
      <c r="M233" s="50"/>
      <c r="N233" s="90"/>
      <c r="O233" s="50"/>
      <c r="P233" s="50"/>
      <c r="Q233" s="50"/>
      <c r="R233" s="100"/>
    </row>
  </sheetData>
  <sheetProtection algorithmName="SHA-512" hashValue="YmB7Zwn+YWhH5jnz4dc7SoEAOeHmX4c4kkvqdf+RJieFjuTVuih50/0np7Pa/q9ksCOidJX3jmaRXwH4JYCxIA==" saltValue="xxdXJ1wrBYS0Epqjui00dw==" spinCount="100000" sheet="1" objects="1" scenarios="1"/>
  <mergeCells count="33">
    <mergeCell ref="K80:L80"/>
    <mergeCell ref="A12:D12"/>
    <mergeCell ref="A1:O1"/>
    <mergeCell ref="E2:I2"/>
    <mergeCell ref="K2:L2"/>
    <mergeCell ref="M2:N2"/>
    <mergeCell ref="A3:D3"/>
    <mergeCell ref="E11:I11"/>
    <mergeCell ref="K11:L11"/>
    <mergeCell ref="M11:N11"/>
    <mergeCell ref="E69:I69"/>
    <mergeCell ref="K69:L69"/>
    <mergeCell ref="K106:L106"/>
    <mergeCell ref="A36:O36"/>
    <mergeCell ref="E37:I37"/>
    <mergeCell ref="K37:L37"/>
    <mergeCell ref="M37:N37"/>
    <mergeCell ref="A68:O68"/>
    <mergeCell ref="A81:D81"/>
    <mergeCell ref="M69:N69"/>
    <mergeCell ref="A70:D70"/>
    <mergeCell ref="A79:O79"/>
    <mergeCell ref="M106:N106"/>
    <mergeCell ref="A38:D38"/>
    <mergeCell ref="M80:N80"/>
    <mergeCell ref="A105:O105"/>
    <mergeCell ref="E106:I106"/>
    <mergeCell ref="E80:I80"/>
    <mergeCell ref="A128:D128"/>
    <mergeCell ref="A107:D107"/>
    <mergeCell ref="E127:I127"/>
    <mergeCell ref="K127:L127"/>
    <mergeCell ref="M127:N127"/>
  </mergeCells>
  <phoneticPr fontId="12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38"/>
  <sheetViews>
    <sheetView workbookViewId="0">
      <selection activeCell="U9" sqref="U9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6" style="7" customWidth="1"/>
    <col min="4" max="4" width="21.28515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2.5703125" style="7" customWidth="1"/>
  </cols>
  <sheetData>
    <row r="1" spans="1:17" ht="15.75" x14ac:dyDescent="0.25">
      <c r="A1" s="246" t="s">
        <v>702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</row>
    <row r="2" spans="1:17" ht="38.2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703</v>
      </c>
      <c r="N2" s="248"/>
      <c r="O2" s="76" t="s">
        <v>270</v>
      </c>
      <c r="P2" s="84" t="str">
        <f>$P$10</f>
        <v>ΑΘΡΟΙΣΜΑ ΜΕΤΑ ΤΗΝ ΑΝΑΓΩΓΗ</v>
      </c>
      <c r="Q2" s="78"/>
    </row>
    <row r="3" spans="1:17" ht="64.5" x14ac:dyDescent="0.25">
      <c r="A3" s="249" t="s">
        <v>704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</row>
    <row r="4" spans="1:17" ht="30" customHeight="1" x14ac:dyDescent="0.25">
      <c r="A4" s="79">
        <v>1</v>
      </c>
      <c r="B4" s="121" t="s">
        <v>669</v>
      </c>
      <c r="C4" s="112" t="s">
        <v>668</v>
      </c>
      <c r="D4" s="82" t="s">
        <v>815</v>
      </c>
      <c r="E4" s="38">
        <v>89.034999999999997</v>
      </c>
      <c r="F4" s="38">
        <f>E4/4</f>
        <v>22.258749999999999</v>
      </c>
      <c r="G4" s="45">
        <f>F4/$F$7*$G$7</f>
        <v>49.469385487276362</v>
      </c>
      <c r="H4" s="38">
        <v>0</v>
      </c>
      <c r="I4" s="38">
        <v>0</v>
      </c>
      <c r="J4" s="38">
        <f>G4+I4</f>
        <v>49.469385487276362</v>
      </c>
      <c r="K4" s="38">
        <v>60.55</v>
      </c>
      <c r="L4" s="45">
        <f>K4/$K$6*$L$6</f>
        <v>272.74774774774778</v>
      </c>
      <c r="M4" s="38">
        <v>0</v>
      </c>
      <c r="N4" s="38">
        <v>0</v>
      </c>
      <c r="O4" s="38">
        <f>F4+H4+K4+M4</f>
        <v>82.808750000000003</v>
      </c>
      <c r="P4" s="38">
        <f>J4+L4+N4</f>
        <v>322.21713323502416</v>
      </c>
      <c r="Q4" s="62"/>
    </row>
    <row r="5" spans="1:17" ht="30" customHeight="1" x14ac:dyDescent="0.25">
      <c r="A5" s="104">
        <v>2</v>
      </c>
      <c r="B5" s="113" t="s">
        <v>570</v>
      </c>
      <c r="C5" s="114" t="s">
        <v>569</v>
      </c>
      <c r="D5" s="82" t="s">
        <v>815</v>
      </c>
      <c r="E5" s="38">
        <v>74.712999999999994</v>
      </c>
      <c r="F5" s="38">
        <f t="shared" ref="F5" si="0">E5/4</f>
        <v>18.678249999999998</v>
      </c>
      <c r="G5" s="45">
        <f>F5/$F$7*$G$7</f>
        <v>41.511834648294254</v>
      </c>
      <c r="H5" s="45">
        <v>0</v>
      </c>
      <c r="I5" s="38">
        <v>0</v>
      </c>
      <c r="J5" s="38">
        <f t="shared" ref="J5:J7" si="1">G5+I5</f>
        <v>41.511834648294254</v>
      </c>
      <c r="K5" s="38">
        <v>5.25</v>
      </c>
      <c r="L5" s="45">
        <f>K5/$K$6*$L$6</f>
        <v>23.648648648648653</v>
      </c>
      <c r="M5" s="38">
        <v>0</v>
      </c>
      <c r="N5" s="38">
        <v>0</v>
      </c>
      <c r="O5" s="38">
        <f>F5+H5+K5+M5</f>
        <v>23.928249999999998</v>
      </c>
      <c r="P5" s="38">
        <f>J5+L5+N5</f>
        <v>65.160483296942914</v>
      </c>
      <c r="Q5" s="60"/>
    </row>
    <row r="6" spans="1:17" ht="30" customHeight="1" x14ac:dyDescent="0.25">
      <c r="A6" s="105">
        <v>3</v>
      </c>
      <c r="B6" s="122" t="s">
        <v>705</v>
      </c>
      <c r="C6" s="119" t="s">
        <v>706</v>
      </c>
      <c r="D6" s="82" t="s">
        <v>815</v>
      </c>
      <c r="E6" s="53">
        <v>127.15</v>
      </c>
      <c r="F6" s="38">
        <f t="shared" ref="F6:F7" si="2">E6/4</f>
        <v>31.787500000000001</v>
      </c>
      <c r="G6" s="45">
        <f>F6/$F$7*$G$7</f>
        <v>70.646738526502958</v>
      </c>
      <c r="H6" s="53">
        <v>76.2</v>
      </c>
      <c r="I6" s="53">
        <v>375</v>
      </c>
      <c r="J6" s="38">
        <f t="shared" si="1"/>
        <v>445.64673852650299</v>
      </c>
      <c r="K6" s="53">
        <v>66.599999999999994</v>
      </c>
      <c r="L6" s="53">
        <v>300</v>
      </c>
      <c r="M6" s="43">
        <v>200</v>
      </c>
      <c r="N6" s="43">
        <v>200</v>
      </c>
      <c r="O6" s="38">
        <f t="shared" ref="O6:O7" si="3">F6+H6+K6+M6</f>
        <v>374.58749999999998</v>
      </c>
      <c r="P6" s="38">
        <f t="shared" ref="P6:P7" si="4">J6+L6+N6</f>
        <v>945.64673852650299</v>
      </c>
      <c r="Q6" s="62"/>
    </row>
    <row r="7" spans="1:17" ht="30" customHeight="1" x14ac:dyDescent="0.25">
      <c r="A7" s="41">
        <v>4</v>
      </c>
      <c r="B7" s="82" t="s">
        <v>707</v>
      </c>
      <c r="C7" s="82" t="s">
        <v>708</v>
      </c>
      <c r="D7" s="82" t="s">
        <v>815</v>
      </c>
      <c r="E7" s="40">
        <v>224.97499999999999</v>
      </c>
      <c r="F7" s="38">
        <f t="shared" si="2"/>
        <v>56.243749999999999</v>
      </c>
      <c r="G7" s="40">
        <v>125</v>
      </c>
      <c r="H7" s="40">
        <v>7.5</v>
      </c>
      <c r="I7" s="40">
        <f>H7/$H$6*$I$6</f>
        <v>36.909448818897637</v>
      </c>
      <c r="J7" s="38">
        <f t="shared" si="1"/>
        <v>161.90944881889763</v>
      </c>
      <c r="K7" s="40">
        <v>25</v>
      </c>
      <c r="L7" s="45">
        <f>K7/$K$6*$L$6</f>
        <v>112.61261261261262</v>
      </c>
      <c r="M7" s="40">
        <v>60</v>
      </c>
      <c r="N7" s="40">
        <f>M7/$M$6*$N$6</f>
        <v>60</v>
      </c>
      <c r="O7" s="38">
        <f t="shared" si="3"/>
        <v>148.74375000000001</v>
      </c>
      <c r="P7" s="38">
        <f t="shared" si="4"/>
        <v>334.52206143151022</v>
      </c>
      <c r="Q7" s="60"/>
    </row>
    <row r="8" spans="1:17" ht="38.25" customHeight="1" x14ac:dyDescent="0.25">
      <c r="A8" s="247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50"/>
    </row>
    <row r="9" spans="1:17" ht="38.25" x14ac:dyDescent="0.25">
      <c r="A9" s="74" t="s">
        <v>263</v>
      </c>
      <c r="B9" s="74" t="s">
        <v>264</v>
      </c>
      <c r="C9" s="75" t="s">
        <v>284</v>
      </c>
      <c r="D9" s="74" t="s">
        <v>266</v>
      </c>
      <c r="E9" s="252" t="s">
        <v>267</v>
      </c>
      <c r="F9" s="252"/>
      <c r="G9" s="252"/>
      <c r="H9" s="252"/>
      <c r="I9" s="252"/>
      <c r="J9" s="83"/>
      <c r="K9" s="252" t="s">
        <v>268</v>
      </c>
      <c r="L9" s="252"/>
      <c r="M9" s="248" t="s">
        <v>703</v>
      </c>
      <c r="N9" s="248"/>
      <c r="O9" s="83"/>
      <c r="P9" s="46"/>
      <c r="Q9" s="50"/>
    </row>
    <row r="10" spans="1:17" ht="64.5" x14ac:dyDescent="0.25">
      <c r="A10" s="249" t="s">
        <v>709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77" t="s">
        <v>279</v>
      </c>
      <c r="Q10" s="50"/>
    </row>
    <row r="11" spans="1:17" ht="15.75" x14ac:dyDescent="0.25">
      <c r="A11" s="85">
        <v>1</v>
      </c>
      <c r="B11" s="86" t="s">
        <v>437</v>
      </c>
      <c r="C11" s="87" t="s">
        <v>436</v>
      </c>
      <c r="D11" s="82"/>
      <c r="E11" s="52">
        <v>166.95</v>
      </c>
      <c r="F11" s="38">
        <f>E11/4</f>
        <v>41.737499999999997</v>
      </c>
      <c r="G11" s="52">
        <v>125</v>
      </c>
      <c r="H11" s="52">
        <v>8.6999999999999993</v>
      </c>
      <c r="I11" s="44">
        <v>375</v>
      </c>
      <c r="J11" s="44">
        <f>G11+I11</f>
        <v>500</v>
      </c>
      <c r="K11" s="52">
        <v>27.5</v>
      </c>
      <c r="L11" s="44">
        <v>300</v>
      </c>
      <c r="M11" s="52">
        <v>130</v>
      </c>
      <c r="N11" s="44">
        <v>200</v>
      </c>
      <c r="O11" s="44">
        <f>F11+H11+K11+M11</f>
        <v>207.9375</v>
      </c>
      <c r="P11" s="44">
        <f>J11+L11+N11</f>
        <v>1000</v>
      </c>
      <c r="Q11" s="62"/>
    </row>
    <row r="12" spans="1:17" x14ac:dyDescent="0.25">
      <c r="A12" s="89"/>
      <c r="B12" s="89"/>
      <c r="C12" s="89"/>
      <c r="D12" s="50"/>
      <c r="E12" s="50"/>
      <c r="F12" s="50"/>
      <c r="G12" s="50"/>
      <c r="H12" s="50"/>
      <c r="I12" s="90"/>
      <c r="J12" s="90"/>
      <c r="K12" s="50"/>
      <c r="L12" s="90"/>
      <c r="M12" s="50"/>
      <c r="N12" s="90"/>
      <c r="O12" s="50"/>
      <c r="P12" s="50"/>
      <c r="Q12" s="50"/>
    </row>
    <row r="13" spans="1:17" x14ac:dyDescent="0.25">
      <c r="A13" s="89"/>
      <c r="B13" s="89"/>
      <c r="C13" s="89"/>
      <c r="D13" s="50"/>
      <c r="E13" s="50"/>
      <c r="F13" s="50"/>
      <c r="G13" s="50"/>
      <c r="H13" s="50"/>
      <c r="I13" s="90"/>
      <c r="J13" s="90"/>
      <c r="K13" s="50"/>
      <c r="L13" s="90"/>
      <c r="M13" s="50"/>
      <c r="N13" s="90"/>
      <c r="O13" s="50"/>
      <c r="P13" s="50"/>
      <c r="Q13" s="50"/>
    </row>
    <row r="14" spans="1:17" ht="15.75" x14ac:dyDescent="0.25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50"/>
      <c r="Q14" s="50"/>
    </row>
    <row r="15" spans="1:17" ht="38.25" x14ac:dyDescent="0.25">
      <c r="A15" s="91" t="s">
        <v>285</v>
      </c>
      <c r="B15" s="84" t="s">
        <v>264</v>
      </c>
      <c r="C15" s="92" t="s">
        <v>284</v>
      </c>
      <c r="D15" s="74" t="s">
        <v>266</v>
      </c>
      <c r="E15" s="252" t="s">
        <v>267</v>
      </c>
      <c r="F15" s="252"/>
      <c r="G15" s="252"/>
      <c r="H15" s="252"/>
      <c r="I15" s="252"/>
      <c r="J15" s="84"/>
      <c r="K15" s="252" t="s">
        <v>268</v>
      </c>
      <c r="L15" s="252"/>
      <c r="M15" s="248" t="s">
        <v>703</v>
      </c>
      <c r="N15" s="248"/>
      <c r="O15" s="84"/>
      <c r="P15" s="41"/>
      <c r="Q15" s="50"/>
    </row>
    <row r="16" spans="1:17" ht="104.25" customHeight="1" x14ac:dyDescent="0.25">
      <c r="A16" s="275" t="s">
        <v>710</v>
      </c>
      <c r="B16" s="276"/>
      <c r="C16" s="276"/>
      <c r="D16" s="277"/>
      <c r="E16" s="79" t="s">
        <v>271</v>
      </c>
      <c r="F16" s="79" t="s">
        <v>272</v>
      </c>
      <c r="G16" s="79" t="s">
        <v>273</v>
      </c>
      <c r="H16" s="79" t="s">
        <v>274</v>
      </c>
      <c r="I16" s="59" t="s">
        <v>275</v>
      </c>
      <c r="J16" s="80" t="s">
        <v>276</v>
      </c>
      <c r="K16" s="79" t="s">
        <v>271</v>
      </c>
      <c r="L16" s="81" t="s">
        <v>277</v>
      </c>
      <c r="M16" s="79" t="s">
        <v>278</v>
      </c>
      <c r="N16" s="79" t="s">
        <v>282</v>
      </c>
      <c r="O16" s="84" t="s">
        <v>270</v>
      </c>
      <c r="P16" s="84" t="s">
        <v>279</v>
      </c>
      <c r="Q16" s="50"/>
    </row>
    <row r="17" spans="1:17" ht="24.95" customHeight="1" x14ac:dyDescent="0.25">
      <c r="A17" s="82">
        <v>1</v>
      </c>
      <c r="B17" s="42" t="s">
        <v>495</v>
      </c>
      <c r="C17" s="42" t="s">
        <v>494</v>
      </c>
      <c r="D17" s="112" t="s">
        <v>711</v>
      </c>
      <c r="E17" s="38">
        <v>65.400000000000006</v>
      </c>
      <c r="F17" s="38">
        <f t="shared" ref="F17:F68" si="5">E17/4</f>
        <v>16.350000000000001</v>
      </c>
      <c r="G17" s="38">
        <f>F17*$G$75/$F$75</f>
        <v>10.878460647917125</v>
      </c>
      <c r="H17" s="45">
        <v>30</v>
      </c>
      <c r="I17" s="45">
        <f>H17*$I$30/$H$30</f>
        <v>50</v>
      </c>
      <c r="J17" s="45">
        <f>G17+I17</f>
        <v>60.878460647917123</v>
      </c>
      <c r="K17" s="38">
        <v>111.15</v>
      </c>
      <c r="L17" s="38">
        <f>K17*$L$44/$K$44</f>
        <v>103.18737428438806</v>
      </c>
      <c r="M17" s="45">
        <v>20</v>
      </c>
      <c r="N17" s="38">
        <f>M17*$N$23/$M$23</f>
        <v>26.666666666666668</v>
      </c>
      <c r="O17" s="38">
        <f>F17+H17+K17+M17</f>
        <v>177.5</v>
      </c>
      <c r="P17" s="38">
        <f>J17+L17+N17</f>
        <v>190.73250159897182</v>
      </c>
      <c r="Q17" s="68"/>
    </row>
    <row r="18" spans="1:17" ht="24.95" customHeight="1" x14ac:dyDescent="0.25">
      <c r="A18" s="82">
        <v>2</v>
      </c>
      <c r="B18" s="42" t="s">
        <v>712</v>
      </c>
      <c r="C18" s="42" t="s">
        <v>492</v>
      </c>
      <c r="D18" s="112" t="s">
        <v>711</v>
      </c>
      <c r="E18" s="38">
        <v>113.69499999999999</v>
      </c>
      <c r="F18" s="38">
        <f t="shared" si="5"/>
        <v>28.423749999999998</v>
      </c>
      <c r="G18" s="38">
        <f t="shared" ref="G18:G74" si="6">F18*$G$75/$F$75</f>
        <v>18.911721458179471</v>
      </c>
      <c r="H18" s="45">
        <v>0</v>
      </c>
      <c r="I18" s="45">
        <f t="shared" ref="I18:I29" si="7">H18*$I$30/$H$30</f>
        <v>0</v>
      </c>
      <c r="J18" s="45">
        <f t="shared" ref="J18:J75" si="8">G18+I18</f>
        <v>18.911721458179471</v>
      </c>
      <c r="K18" s="38">
        <v>3.4</v>
      </c>
      <c r="L18" s="38">
        <f t="shared" ref="L18:L75" si="9">K18*$L$44/$K$44</f>
        <v>3.1564289029862294</v>
      </c>
      <c r="M18" s="45">
        <v>40</v>
      </c>
      <c r="N18" s="38">
        <f t="shared" ref="N18:N22" si="10">M18*$N$23/$M$23</f>
        <v>53.333333333333336</v>
      </c>
      <c r="O18" s="38">
        <f t="shared" ref="O18:O75" si="11">F18+H18+K18+M18</f>
        <v>71.82374999999999</v>
      </c>
      <c r="P18" s="38">
        <f t="shared" ref="P18:P75" si="12">J18+L18+N18</f>
        <v>75.401483694499035</v>
      </c>
      <c r="Q18" s="68"/>
    </row>
    <row r="19" spans="1:17" ht="24.95" customHeight="1" x14ac:dyDescent="0.25">
      <c r="A19" s="82">
        <v>3</v>
      </c>
      <c r="B19" s="42" t="s">
        <v>713</v>
      </c>
      <c r="C19" s="42" t="s">
        <v>714</v>
      </c>
      <c r="D19" s="112" t="s">
        <v>711</v>
      </c>
      <c r="E19" s="38">
        <v>96.174999999999997</v>
      </c>
      <c r="F19" s="38">
        <f t="shared" si="5"/>
        <v>24.043749999999999</v>
      </c>
      <c r="G19" s="38">
        <f t="shared" si="6"/>
        <v>15.997491633232865</v>
      </c>
      <c r="H19" s="38">
        <v>65.7</v>
      </c>
      <c r="I19" s="45">
        <f t="shared" si="7"/>
        <v>109.5</v>
      </c>
      <c r="J19" s="45">
        <f t="shared" si="8"/>
        <v>125.49749163323287</v>
      </c>
      <c r="K19" s="38">
        <v>5.9</v>
      </c>
      <c r="L19" s="38">
        <f t="shared" si="9"/>
        <v>5.4773325081231627</v>
      </c>
      <c r="M19" s="38">
        <v>140</v>
      </c>
      <c r="N19" s="38">
        <f t="shared" si="10"/>
        <v>186.66666666666666</v>
      </c>
      <c r="O19" s="38">
        <f t="shared" si="11"/>
        <v>235.64375000000001</v>
      </c>
      <c r="P19" s="38">
        <f t="shared" si="12"/>
        <v>317.6414908080227</v>
      </c>
      <c r="Q19" s="68"/>
    </row>
    <row r="20" spans="1:17" ht="24.95" customHeight="1" x14ac:dyDescent="0.25">
      <c r="A20" s="82">
        <v>4</v>
      </c>
      <c r="B20" s="42" t="s">
        <v>715</v>
      </c>
      <c r="C20" s="42" t="s">
        <v>716</v>
      </c>
      <c r="D20" s="112" t="s">
        <v>711</v>
      </c>
      <c r="E20" s="38">
        <v>17.59</v>
      </c>
      <c r="F20" s="38">
        <f t="shared" si="5"/>
        <v>4.3975</v>
      </c>
      <c r="G20" s="38">
        <f t="shared" si="6"/>
        <v>2.9258734372608899</v>
      </c>
      <c r="H20" s="38">
        <v>65.55</v>
      </c>
      <c r="I20" s="45">
        <f t="shared" si="7"/>
        <v>109.25</v>
      </c>
      <c r="J20" s="45">
        <f t="shared" si="8"/>
        <v>112.17587343726089</v>
      </c>
      <c r="K20" s="38">
        <v>32.6</v>
      </c>
      <c r="L20" s="38">
        <f t="shared" si="9"/>
        <v>30.264583010985614</v>
      </c>
      <c r="M20" s="38">
        <v>30</v>
      </c>
      <c r="N20" s="38">
        <f t="shared" si="10"/>
        <v>40</v>
      </c>
      <c r="O20" s="38">
        <f t="shared" si="11"/>
        <v>132.54749999999999</v>
      </c>
      <c r="P20" s="38">
        <f t="shared" si="12"/>
        <v>182.44045644824649</v>
      </c>
      <c r="Q20" s="68"/>
    </row>
    <row r="21" spans="1:17" ht="24.95" customHeight="1" x14ac:dyDescent="0.25">
      <c r="A21" s="82">
        <v>5</v>
      </c>
      <c r="B21" s="42" t="s">
        <v>717</v>
      </c>
      <c r="C21" s="42" t="s">
        <v>718</v>
      </c>
      <c r="D21" s="112" t="s">
        <v>711</v>
      </c>
      <c r="E21" s="38">
        <v>45</v>
      </c>
      <c r="F21" s="38">
        <f t="shared" si="5"/>
        <v>11.25</v>
      </c>
      <c r="G21" s="38">
        <f t="shared" si="6"/>
        <v>7.4851793448971033</v>
      </c>
      <c r="H21" s="38">
        <v>81.900000000000006</v>
      </c>
      <c r="I21" s="45">
        <f t="shared" si="7"/>
        <v>136.50000000000003</v>
      </c>
      <c r="J21" s="45">
        <f t="shared" si="8"/>
        <v>143.98517934489712</v>
      </c>
      <c r="K21" s="38">
        <v>56.95</v>
      </c>
      <c r="L21" s="38">
        <f t="shared" si="9"/>
        <v>52.870184125019343</v>
      </c>
      <c r="M21" s="38">
        <v>0</v>
      </c>
      <c r="N21" s="38">
        <f t="shared" si="10"/>
        <v>0</v>
      </c>
      <c r="O21" s="38">
        <f t="shared" si="11"/>
        <v>150.10000000000002</v>
      </c>
      <c r="P21" s="38">
        <f t="shared" si="12"/>
        <v>196.85536346991645</v>
      </c>
      <c r="Q21" s="68"/>
    </row>
    <row r="22" spans="1:17" ht="24.95" customHeight="1" x14ac:dyDescent="0.25">
      <c r="A22" s="82">
        <v>6</v>
      </c>
      <c r="B22" s="42" t="s">
        <v>719</v>
      </c>
      <c r="C22" s="42" t="s">
        <v>720</v>
      </c>
      <c r="D22" s="112" t="s">
        <v>711</v>
      </c>
      <c r="E22" s="38">
        <v>10</v>
      </c>
      <c r="F22" s="38">
        <f t="shared" si="5"/>
        <v>2.5</v>
      </c>
      <c r="G22" s="38">
        <f t="shared" si="6"/>
        <v>1.6633731877549118</v>
      </c>
      <c r="H22" s="38">
        <v>64.05</v>
      </c>
      <c r="I22" s="45">
        <f t="shared" si="7"/>
        <v>106.75</v>
      </c>
      <c r="J22" s="45">
        <f t="shared" si="8"/>
        <v>108.41337318775491</v>
      </c>
      <c r="K22" s="38">
        <v>55.65</v>
      </c>
      <c r="L22" s="38">
        <f t="shared" si="9"/>
        <v>51.663314250348137</v>
      </c>
      <c r="M22" s="38">
        <v>50</v>
      </c>
      <c r="N22" s="38">
        <f t="shared" si="10"/>
        <v>66.666666666666671</v>
      </c>
      <c r="O22" s="38">
        <f t="shared" si="11"/>
        <v>172.2</v>
      </c>
      <c r="P22" s="38">
        <f t="shared" si="12"/>
        <v>226.74335410476971</v>
      </c>
      <c r="Q22" s="68"/>
    </row>
    <row r="23" spans="1:17" ht="24.95" customHeight="1" x14ac:dyDescent="0.25">
      <c r="A23" s="82">
        <v>7</v>
      </c>
      <c r="B23" s="42" t="s">
        <v>721</v>
      </c>
      <c r="C23" s="42" t="s">
        <v>722</v>
      </c>
      <c r="D23" s="112" t="s">
        <v>711</v>
      </c>
      <c r="E23" s="38">
        <v>339.85</v>
      </c>
      <c r="F23" s="38">
        <f t="shared" si="5"/>
        <v>84.962500000000006</v>
      </c>
      <c r="G23" s="38">
        <f t="shared" si="6"/>
        <v>56.529737785850678</v>
      </c>
      <c r="H23" s="38">
        <v>0</v>
      </c>
      <c r="I23" s="45">
        <f t="shared" si="7"/>
        <v>0</v>
      </c>
      <c r="J23" s="45">
        <f t="shared" si="8"/>
        <v>56.529737785850678</v>
      </c>
      <c r="K23" s="38">
        <v>34.65</v>
      </c>
      <c r="L23" s="38">
        <f t="shared" si="9"/>
        <v>32.167723967197901</v>
      </c>
      <c r="M23" s="38">
        <v>150</v>
      </c>
      <c r="N23" s="38">
        <v>200</v>
      </c>
      <c r="O23" s="38">
        <f t="shared" si="11"/>
        <v>269.61250000000001</v>
      </c>
      <c r="P23" s="38">
        <f t="shared" si="12"/>
        <v>288.69746175304857</v>
      </c>
      <c r="Q23" s="68"/>
    </row>
    <row r="24" spans="1:17" ht="24.95" customHeight="1" x14ac:dyDescent="0.25">
      <c r="A24" s="82">
        <v>8</v>
      </c>
      <c r="B24" s="42" t="s">
        <v>723</v>
      </c>
      <c r="C24" s="42" t="s">
        <v>724</v>
      </c>
      <c r="D24" s="112" t="s">
        <v>711</v>
      </c>
      <c r="E24" s="38">
        <v>262.5</v>
      </c>
      <c r="F24" s="38">
        <f t="shared" si="5"/>
        <v>65.625</v>
      </c>
      <c r="G24" s="38">
        <f t="shared" si="6"/>
        <v>43.663546178566435</v>
      </c>
      <c r="H24" s="38">
        <v>75</v>
      </c>
      <c r="I24" s="45">
        <f t="shared" si="7"/>
        <v>125</v>
      </c>
      <c r="J24" s="45">
        <f t="shared" si="8"/>
        <v>168.66354617856643</v>
      </c>
      <c r="K24" s="38">
        <v>121.25</v>
      </c>
      <c r="L24" s="38">
        <f t="shared" si="9"/>
        <v>112.56382484914127</v>
      </c>
      <c r="M24" s="38">
        <v>40</v>
      </c>
      <c r="N24" s="38">
        <f>M24*$N$23/$M$23</f>
        <v>53.333333333333336</v>
      </c>
      <c r="O24" s="38">
        <f t="shared" si="11"/>
        <v>301.875</v>
      </c>
      <c r="P24" s="38">
        <f t="shared" si="12"/>
        <v>334.56070436104102</v>
      </c>
      <c r="Q24" s="68"/>
    </row>
    <row r="25" spans="1:17" ht="24.95" customHeight="1" x14ac:dyDescent="0.25">
      <c r="A25" s="82">
        <v>9</v>
      </c>
      <c r="B25" s="42" t="s">
        <v>725</v>
      </c>
      <c r="C25" s="42" t="s">
        <v>726</v>
      </c>
      <c r="D25" s="112" t="s">
        <v>711</v>
      </c>
      <c r="E25" s="38">
        <v>10</v>
      </c>
      <c r="F25" s="38">
        <f t="shared" si="5"/>
        <v>2.5</v>
      </c>
      <c r="G25" s="38">
        <f t="shared" si="6"/>
        <v>1.6633731877549118</v>
      </c>
      <c r="H25" s="38">
        <v>0</v>
      </c>
      <c r="I25" s="45">
        <f t="shared" si="7"/>
        <v>0</v>
      </c>
      <c r="J25" s="45">
        <f t="shared" si="8"/>
        <v>1.6633731877549118</v>
      </c>
      <c r="K25" s="38">
        <v>29</v>
      </c>
      <c r="L25" s="38">
        <f t="shared" si="9"/>
        <v>26.922481819588427</v>
      </c>
      <c r="M25" s="38">
        <v>110</v>
      </c>
      <c r="N25" s="38">
        <f t="shared" ref="N25:N75" si="13">M25*$N$23/$M$23</f>
        <v>146.66666666666666</v>
      </c>
      <c r="O25" s="38">
        <f t="shared" si="11"/>
        <v>141.5</v>
      </c>
      <c r="P25" s="38">
        <f t="shared" si="12"/>
        <v>175.25252167400998</v>
      </c>
      <c r="Q25" s="68"/>
    </row>
    <row r="26" spans="1:17" ht="24.95" customHeight="1" x14ac:dyDescent="0.25">
      <c r="A26" s="82">
        <v>10</v>
      </c>
      <c r="B26" s="42" t="s">
        <v>669</v>
      </c>
      <c r="C26" s="42" t="s">
        <v>668</v>
      </c>
      <c r="D26" s="112" t="s">
        <v>727</v>
      </c>
      <c r="E26" s="38">
        <v>89.034999999999997</v>
      </c>
      <c r="F26" s="38">
        <f t="shared" si="5"/>
        <v>22.258749999999999</v>
      </c>
      <c r="G26" s="38">
        <f t="shared" si="6"/>
        <v>14.809843177175859</v>
      </c>
      <c r="H26" s="38">
        <v>0</v>
      </c>
      <c r="I26" s="45">
        <f t="shared" si="7"/>
        <v>0</v>
      </c>
      <c r="J26" s="45">
        <f t="shared" si="8"/>
        <v>14.809843177175859</v>
      </c>
      <c r="K26" s="38">
        <v>60.55</v>
      </c>
      <c r="L26" s="38">
        <f t="shared" si="9"/>
        <v>56.212285316416526</v>
      </c>
      <c r="M26" s="38">
        <v>0</v>
      </c>
      <c r="N26" s="38">
        <f t="shared" si="13"/>
        <v>0</v>
      </c>
      <c r="O26" s="38">
        <f t="shared" si="11"/>
        <v>82.808750000000003</v>
      </c>
      <c r="P26" s="38">
        <f t="shared" si="12"/>
        <v>71.02212849359239</v>
      </c>
      <c r="Q26" s="68"/>
    </row>
    <row r="27" spans="1:17" ht="24.95" customHeight="1" x14ac:dyDescent="0.25">
      <c r="A27" s="82">
        <v>11</v>
      </c>
      <c r="B27" s="42" t="s">
        <v>568</v>
      </c>
      <c r="C27" s="42" t="s">
        <v>567</v>
      </c>
      <c r="D27" s="112" t="s">
        <v>727</v>
      </c>
      <c r="E27" s="38">
        <v>66.25</v>
      </c>
      <c r="F27" s="38">
        <f t="shared" si="5"/>
        <v>16.5625</v>
      </c>
      <c r="G27" s="38">
        <f t="shared" si="6"/>
        <v>11.019847368876292</v>
      </c>
      <c r="H27" s="38">
        <v>106.5</v>
      </c>
      <c r="I27" s="45">
        <f t="shared" si="7"/>
        <v>177.5</v>
      </c>
      <c r="J27" s="45">
        <f t="shared" si="8"/>
        <v>188.5198473688763</v>
      </c>
      <c r="K27" s="38">
        <v>128.4</v>
      </c>
      <c r="L27" s="38">
        <f t="shared" si="9"/>
        <v>119.2016091598329</v>
      </c>
      <c r="M27" s="38">
        <v>30</v>
      </c>
      <c r="N27" s="38">
        <f t="shared" si="13"/>
        <v>40</v>
      </c>
      <c r="O27" s="38">
        <f t="shared" si="11"/>
        <v>281.46249999999998</v>
      </c>
      <c r="P27" s="38">
        <f t="shared" si="12"/>
        <v>347.72145652870921</v>
      </c>
      <c r="Q27" s="68"/>
    </row>
    <row r="28" spans="1:17" ht="24.95" customHeight="1" x14ac:dyDescent="0.25">
      <c r="A28" s="82">
        <v>12</v>
      </c>
      <c r="B28" s="42" t="s">
        <v>455</v>
      </c>
      <c r="C28" s="42" t="s">
        <v>454</v>
      </c>
      <c r="D28" s="112" t="s">
        <v>727</v>
      </c>
      <c r="E28" s="38">
        <v>38.125</v>
      </c>
      <c r="F28" s="38">
        <f t="shared" si="5"/>
        <v>9.53125</v>
      </c>
      <c r="G28" s="38">
        <f t="shared" si="6"/>
        <v>6.3416102783156019</v>
      </c>
      <c r="H28" s="45">
        <v>0</v>
      </c>
      <c r="I28" s="45">
        <f t="shared" si="7"/>
        <v>0</v>
      </c>
      <c r="J28" s="45">
        <f t="shared" si="8"/>
        <v>6.3416102783156019</v>
      </c>
      <c r="K28" s="38">
        <v>58.25</v>
      </c>
      <c r="L28" s="38">
        <f t="shared" si="9"/>
        <v>54.077053999690548</v>
      </c>
      <c r="M28" s="45">
        <v>0</v>
      </c>
      <c r="N28" s="38">
        <f t="shared" si="13"/>
        <v>0</v>
      </c>
      <c r="O28" s="38">
        <f t="shared" si="11"/>
        <v>67.78125</v>
      </c>
      <c r="P28" s="38">
        <f t="shared" si="12"/>
        <v>60.418664278006148</v>
      </c>
      <c r="Q28" s="68"/>
    </row>
    <row r="29" spans="1:17" ht="24.95" customHeight="1" x14ac:dyDescent="0.25">
      <c r="A29" s="82">
        <v>13</v>
      </c>
      <c r="B29" s="42" t="s">
        <v>728</v>
      </c>
      <c r="C29" s="42" t="s">
        <v>729</v>
      </c>
      <c r="D29" s="112" t="s">
        <v>727</v>
      </c>
      <c r="E29" s="38">
        <v>61.805</v>
      </c>
      <c r="F29" s="38">
        <f t="shared" si="5"/>
        <v>15.45125</v>
      </c>
      <c r="G29" s="38">
        <f t="shared" si="6"/>
        <v>10.280477986919234</v>
      </c>
      <c r="H29" s="38">
        <v>0</v>
      </c>
      <c r="I29" s="45">
        <f t="shared" si="7"/>
        <v>0</v>
      </c>
      <c r="J29" s="45">
        <f t="shared" si="8"/>
        <v>10.280477986919234</v>
      </c>
      <c r="K29" s="38">
        <v>0</v>
      </c>
      <c r="L29" s="38">
        <f t="shared" si="9"/>
        <v>0</v>
      </c>
      <c r="M29" s="38">
        <v>30</v>
      </c>
      <c r="N29" s="38">
        <f t="shared" si="13"/>
        <v>40</v>
      </c>
      <c r="O29" s="38">
        <f t="shared" si="11"/>
        <v>45.451250000000002</v>
      </c>
      <c r="P29" s="38">
        <f t="shared" si="12"/>
        <v>50.280477986919237</v>
      </c>
      <c r="Q29" s="68"/>
    </row>
    <row r="30" spans="1:17" ht="24.95" customHeight="1" x14ac:dyDescent="0.25">
      <c r="A30" s="82">
        <v>14</v>
      </c>
      <c r="B30" s="42" t="s">
        <v>463</v>
      </c>
      <c r="C30" s="42" t="s">
        <v>462</v>
      </c>
      <c r="D30" s="112" t="s">
        <v>727</v>
      </c>
      <c r="E30" s="38">
        <v>10</v>
      </c>
      <c r="F30" s="38">
        <f t="shared" si="5"/>
        <v>2.5</v>
      </c>
      <c r="G30" s="38">
        <f t="shared" si="6"/>
        <v>1.6633731877549118</v>
      </c>
      <c r="H30" s="38">
        <v>225</v>
      </c>
      <c r="I30" s="38">
        <v>375</v>
      </c>
      <c r="J30" s="45">
        <f t="shared" si="8"/>
        <v>376.66337318775493</v>
      </c>
      <c r="K30" s="38">
        <v>60.2</v>
      </c>
      <c r="L30" s="38">
        <f t="shared" si="9"/>
        <v>55.887358811697361</v>
      </c>
      <c r="M30" s="38">
        <v>110</v>
      </c>
      <c r="N30" s="38">
        <f t="shared" si="13"/>
        <v>146.66666666666666</v>
      </c>
      <c r="O30" s="38">
        <f t="shared" si="11"/>
        <v>397.7</v>
      </c>
      <c r="P30" s="38">
        <f t="shared" si="12"/>
        <v>579.21739866611892</v>
      </c>
      <c r="Q30" s="68"/>
    </row>
    <row r="31" spans="1:17" ht="24.95" customHeight="1" x14ac:dyDescent="0.25">
      <c r="A31" s="82">
        <v>15</v>
      </c>
      <c r="B31" s="42" t="s">
        <v>618</v>
      </c>
      <c r="C31" s="42" t="s">
        <v>617</v>
      </c>
      <c r="D31" s="112" t="s">
        <v>727</v>
      </c>
      <c r="E31" s="38">
        <v>163.44999999999999</v>
      </c>
      <c r="F31" s="38">
        <f t="shared" si="5"/>
        <v>40.862499999999997</v>
      </c>
      <c r="G31" s="38">
        <f t="shared" si="6"/>
        <v>27.187834753854034</v>
      </c>
      <c r="H31" s="45">
        <v>100.95</v>
      </c>
      <c r="I31" s="45">
        <f t="shared" ref="I31:I75" si="14">H31*$I$30/$H$30</f>
        <v>168.25</v>
      </c>
      <c r="J31" s="45">
        <f t="shared" si="8"/>
        <v>195.43783475385402</v>
      </c>
      <c r="K31" s="38">
        <v>34.049999999999997</v>
      </c>
      <c r="L31" s="38">
        <f t="shared" si="9"/>
        <v>31.610707101965033</v>
      </c>
      <c r="M31" s="38">
        <v>30</v>
      </c>
      <c r="N31" s="38">
        <f t="shared" si="13"/>
        <v>40</v>
      </c>
      <c r="O31" s="38">
        <f t="shared" si="11"/>
        <v>205.86250000000001</v>
      </c>
      <c r="P31" s="38">
        <f t="shared" si="12"/>
        <v>267.04854185581905</v>
      </c>
      <c r="Q31" s="68"/>
    </row>
    <row r="32" spans="1:17" ht="24.95" customHeight="1" x14ac:dyDescent="0.25">
      <c r="A32" s="82">
        <v>16</v>
      </c>
      <c r="B32" s="42" t="s">
        <v>730</v>
      </c>
      <c r="C32" s="42" t="s">
        <v>731</v>
      </c>
      <c r="D32" s="112" t="s">
        <v>727</v>
      </c>
      <c r="E32" s="38">
        <v>50.725000000000001</v>
      </c>
      <c r="F32" s="38">
        <f t="shared" si="5"/>
        <v>12.68125</v>
      </c>
      <c r="G32" s="38">
        <f t="shared" si="6"/>
        <v>8.4374604948867908</v>
      </c>
      <c r="H32" s="38">
        <v>0</v>
      </c>
      <c r="I32" s="45">
        <f t="shared" si="14"/>
        <v>0</v>
      </c>
      <c r="J32" s="45">
        <f t="shared" si="8"/>
        <v>8.4374604948867908</v>
      </c>
      <c r="K32" s="45">
        <v>1.4</v>
      </c>
      <c r="L32" s="38">
        <f t="shared" si="9"/>
        <v>1.2997060188766827</v>
      </c>
      <c r="M32" s="38">
        <v>30</v>
      </c>
      <c r="N32" s="38">
        <f t="shared" si="13"/>
        <v>40</v>
      </c>
      <c r="O32" s="38">
        <f t="shared" si="11"/>
        <v>44.081249999999997</v>
      </c>
      <c r="P32" s="38">
        <f t="shared" si="12"/>
        <v>49.737166513763469</v>
      </c>
      <c r="Q32" s="68"/>
    </row>
    <row r="33" spans="1:17" ht="24.95" customHeight="1" x14ac:dyDescent="0.25">
      <c r="A33" s="82">
        <v>17</v>
      </c>
      <c r="B33" s="42" t="s">
        <v>323</v>
      </c>
      <c r="C33" s="42" t="s">
        <v>322</v>
      </c>
      <c r="D33" s="112" t="s">
        <v>727</v>
      </c>
      <c r="E33" s="38">
        <v>227.68</v>
      </c>
      <c r="F33" s="38">
        <f t="shared" si="5"/>
        <v>56.92</v>
      </c>
      <c r="G33" s="38">
        <f t="shared" si="6"/>
        <v>37.871680738803832</v>
      </c>
      <c r="H33" s="38">
        <v>0</v>
      </c>
      <c r="I33" s="45">
        <f t="shared" si="14"/>
        <v>0</v>
      </c>
      <c r="J33" s="45">
        <f t="shared" si="8"/>
        <v>37.871680738803832</v>
      </c>
      <c r="K33" s="45">
        <v>25.95</v>
      </c>
      <c r="L33" s="38">
        <f t="shared" si="9"/>
        <v>24.090979421321368</v>
      </c>
      <c r="M33" s="38">
        <v>120</v>
      </c>
      <c r="N33" s="38">
        <f t="shared" si="13"/>
        <v>160</v>
      </c>
      <c r="O33" s="38">
        <f t="shared" si="11"/>
        <v>202.87</v>
      </c>
      <c r="P33" s="38">
        <f t="shared" si="12"/>
        <v>221.96266016012521</v>
      </c>
      <c r="Q33" s="68"/>
    </row>
    <row r="34" spans="1:17" ht="24.95" customHeight="1" x14ac:dyDescent="0.25">
      <c r="A34" s="82">
        <v>18</v>
      </c>
      <c r="B34" s="42" t="s">
        <v>732</v>
      </c>
      <c r="C34" s="42" t="s">
        <v>733</v>
      </c>
      <c r="D34" s="112" t="s">
        <v>727</v>
      </c>
      <c r="E34" s="38">
        <v>45</v>
      </c>
      <c r="F34" s="38">
        <f t="shared" si="5"/>
        <v>11.25</v>
      </c>
      <c r="G34" s="38">
        <f t="shared" si="6"/>
        <v>7.4851793448971033</v>
      </c>
      <c r="H34" s="38">
        <v>0</v>
      </c>
      <c r="I34" s="45">
        <f t="shared" si="14"/>
        <v>0</v>
      </c>
      <c r="J34" s="45">
        <f t="shared" si="8"/>
        <v>7.4851793448971033</v>
      </c>
      <c r="K34" s="45">
        <v>0</v>
      </c>
      <c r="L34" s="38">
        <f t="shared" si="9"/>
        <v>0</v>
      </c>
      <c r="M34" s="38">
        <v>0</v>
      </c>
      <c r="N34" s="38">
        <f t="shared" si="13"/>
        <v>0</v>
      </c>
      <c r="O34" s="38">
        <f t="shared" si="11"/>
        <v>11.25</v>
      </c>
      <c r="P34" s="38">
        <f t="shared" si="12"/>
        <v>7.4851793448971033</v>
      </c>
      <c r="Q34" s="68"/>
    </row>
    <row r="35" spans="1:17" ht="24.95" customHeight="1" x14ac:dyDescent="0.25">
      <c r="A35" s="82">
        <v>19</v>
      </c>
      <c r="B35" s="42" t="s">
        <v>707</v>
      </c>
      <c r="C35" s="42" t="s">
        <v>708</v>
      </c>
      <c r="D35" s="112" t="s">
        <v>727</v>
      </c>
      <c r="E35" s="40">
        <v>224.97499999999999</v>
      </c>
      <c r="F35" s="38">
        <f t="shared" si="5"/>
        <v>56.243749999999999</v>
      </c>
      <c r="G35" s="38">
        <f t="shared" si="6"/>
        <v>37.421738291516128</v>
      </c>
      <c r="H35" s="40">
        <v>7.5</v>
      </c>
      <c r="I35" s="45">
        <f t="shared" si="14"/>
        <v>12.5</v>
      </c>
      <c r="J35" s="45">
        <f t="shared" si="8"/>
        <v>49.921738291516128</v>
      </c>
      <c r="K35" s="40">
        <v>25</v>
      </c>
      <c r="L35" s="38">
        <f t="shared" si="9"/>
        <v>23.209036051369335</v>
      </c>
      <c r="M35" s="40">
        <v>60</v>
      </c>
      <c r="N35" s="38">
        <f t="shared" si="13"/>
        <v>80</v>
      </c>
      <c r="O35" s="38">
        <f t="shared" si="11"/>
        <v>148.74375000000001</v>
      </c>
      <c r="P35" s="38">
        <f t="shared" si="12"/>
        <v>153.13077434288545</v>
      </c>
      <c r="Q35" s="68"/>
    </row>
    <row r="36" spans="1:17" ht="24.95" customHeight="1" x14ac:dyDescent="0.25">
      <c r="A36" s="82">
        <v>20</v>
      </c>
      <c r="B36" s="42" t="s">
        <v>325</v>
      </c>
      <c r="C36" s="42" t="s">
        <v>324</v>
      </c>
      <c r="D36" s="112" t="s">
        <v>727</v>
      </c>
      <c r="E36" s="40">
        <v>21.55</v>
      </c>
      <c r="F36" s="38">
        <f t="shared" si="5"/>
        <v>5.3875000000000002</v>
      </c>
      <c r="G36" s="38">
        <f t="shared" si="6"/>
        <v>3.5845692196118351</v>
      </c>
      <c r="H36" s="40">
        <v>32.1</v>
      </c>
      <c r="I36" s="45">
        <f t="shared" si="14"/>
        <v>53.5</v>
      </c>
      <c r="J36" s="45">
        <f t="shared" si="8"/>
        <v>57.084569219611836</v>
      </c>
      <c r="K36" s="40">
        <v>54.9</v>
      </c>
      <c r="L36" s="38">
        <f t="shared" si="9"/>
        <v>50.967043168807059</v>
      </c>
      <c r="M36" s="40">
        <v>0</v>
      </c>
      <c r="N36" s="38">
        <f t="shared" si="13"/>
        <v>0</v>
      </c>
      <c r="O36" s="38">
        <f t="shared" si="11"/>
        <v>92.387500000000003</v>
      </c>
      <c r="P36" s="38">
        <f t="shared" si="12"/>
        <v>108.0516123884189</v>
      </c>
      <c r="Q36" s="68"/>
    </row>
    <row r="37" spans="1:17" ht="24.95" customHeight="1" x14ac:dyDescent="0.25">
      <c r="A37" s="82">
        <v>21</v>
      </c>
      <c r="B37" s="42" t="s">
        <v>734</v>
      </c>
      <c r="C37" s="42" t="s">
        <v>735</v>
      </c>
      <c r="D37" s="112" t="s">
        <v>727</v>
      </c>
      <c r="E37" s="38">
        <v>219.9</v>
      </c>
      <c r="F37" s="38">
        <f t="shared" si="5"/>
        <v>54.975000000000001</v>
      </c>
      <c r="G37" s="38">
        <f t="shared" si="6"/>
        <v>36.577576398730514</v>
      </c>
      <c r="H37" s="38">
        <v>30</v>
      </c>
      <c r="I37" s="45">
        <f t="shared" si="14"/>
        <v>50</v>
      </c>
      <c r="J37" s="45">
        <f t="shared" si="8"/>
        <v>86.577576398730514</v>
      </c>
      <c r="K37" s="45">
        <v>0.65</v>
      </c>
      <c r="L37" s="38">
        <f t="shared" si="9"/>
        <v>0.60343493733560272</v>
      </c>
      <c r="M37" s="38">
        <v>0</v>
      </c>
      <c r="N37" s="38">
        <f t="shared" si="13"/>
        <v>0</v>
      </c>
      <c r="O37" s="38">
        <f t="shared" si="11"/>
        <v>85.625</v>
      </c>
      <c r="P37" s="38">
        <f t="shared" si="12"/>
        <v>87.181011336066121</v>
      </c>
      <c r="Q37" s="68"/>
    </row>
    <row r="38" spans="1:17" ht="24.95" customHeight="1" x14ac:dyDescent="0.25">
      <c r="A38" s="82">
        <v>22</v>
      </c>
      <c r="B38" s="42" t="s">
        <v>737</v>
      </c>
      <c r="C38" s="42" t="s">
        <v>738</v>
      </c>
      <c r="D38" s="82" t="s">
        <v>736</v>
      </c>
      <c r="E38" s="38">
        <v>19.75</v>
      </c>
      <c r="F38" s="38">
        <f t="shared" si="5"/>
        <v>4.9375</v>
      </c>
      <c r="G38" s="38">
        <f t="shared" si="6"/>
        <v>3.2851620458159512</v>
      </c>
      <c r="H38" s="38">
        <v>0</v>
      </c>
      <c r="I38" s="45">
        <f t="shared" si="14"/>
        <v>0</v>
      </c>
      <c r="J38" s="45">
        <f t="shared" si="8"/>
        <v>3.2851620458159512</v>
      </c>
      <c r="K38" s="45">
        <v>300.2</v>
      </c>
      <c r="L38" s="38">
        <f t="shared" si="9"/>
        <v>278.69410490484296</v>
      </c>
      <c r="M38" s="38">
        <v>20</v>
      </c>
      <c r="N38" s="38">
        <f t="shared" si="13"/>
        <v>26.666666666666668</v>
      </c>
      <c r="O38" s="38">
        <f t="shared" si="11"/>
        <v>325.13749999999999</v>
      </c>
      <c r="P38" s="38">
        <f t="shared" si="12"/>
        <v>308.64593361732557</v>
      </c>
      <c r="Q38" s="68"/>
    </row>
    <row r="39" spans="1:17" ht="24.95" customHeight="1" x14ac:dyDescent="0.25">
      <c r="A39" s="82">
        <v>23</v>
      </c>
      <c r="B39" s="42" t="s">
        <v>634</v>
      </c>
      <c r="C39" s="42" t="s">
        <v>633</v>
      </c>
      <c r="D39" s="82" t="s">
        <v>736</v>
      </c>
      <c r="E39" s="38">
        <v>79.745000000000005</v>
      </c>
      <c r="F39" s="38">
        <f t="shared" si="5"/>
        <v>19.936250000000001</v>
      </c>
      <c r="G39" s="38">
        <f t="shared" si="6"/>
        <v>13.264569485751545</v>
      </c>
      <c r="H39" s="38">
        <v>0</v>
      </c>
      <c r="I39" s="45">
        <f t="shared" si="14"/>
        <v>0</v>
      </c>
      <c r="J39" s="45">
        <f t="shared" si="8"/>
        <v>13.264569485751545</v>
      </c>
      <c r="K39" s="45">
        <v>1.25</v>
      </c>
      <c r="L39" s="38">
        <f t="shared" si="9"/>
        <v>1.1604518025684667</v>
      </c>
      <c r="M39" s="38">
        <v>0</v>
      </c>
      <c r="N39" s="38">
        <f t="shared" si="13"/>
        <v>0</v>
      </c>
      <c r="O39" s="38">
        <f t="shared" si="11"/>
        <v>21.186250000000001</v>
      </c>
      <c r="P39" s="38">
        <f t="shared" si="12"/>
        <v>14.425021288320012</v>
      </c>
      <c r="Q39" s="68"/>
    </row>
    <row r="40" spans="1:17" ht="24.95" customHeight="1" x14ac:dyDescent="0.25">
      <c r="A40" s="82">
        <v>24</v>
      </c>
      <c r="B40" s="42" t="s">
        <v>739</v>
      </c>
      <c r="C40" s="42" t="s">
        <v>740</v>
      </c>
      <c r="D40" s="82" t="s">
        <v>736</v>
      </c>
      <c r="E40" s="38">
        <v>53.284999999999997</v>
      </c>
      <c r="F40" s="38">
        <f t="shared" si="5"/>
        <v>13.321249999999999</v>
      </c>
      <c r="G40" s="38">
        <f t="shared" si="6"/>
        <v>8.8632840309520482</v>
      </c>
      <c r="H40" s="38">
        <v>0</v>
      </c>
      <c r="I40" s="45">
        <f t="shared" si="14"/>
        <v>0</v>
      </c>
      <c r="J40" s="45">
        <f t="shared" si="8"/>
        <v>8.8632840309520482</v>
      </c>
      <c r="K40" s="45">
        <v>43.2</v>
      </c>
      <c r="L40" s="38">
        <f t="shared" si="9"/>
        <v>40.105214296766214</v>
      </c>
      <c r="M40" s="38">
        <v>0</v>
      </c>
      <c r="N40" s="38">
        <f t="shared" si="13"/>
        <v>0</v>
      </c>
      <c r="O40" s="38">
        <f t="shared" si="11"/>
        <v>56.521250000000002</v>
      </c>
      <c r="P40" s="38">
        <f t="shared" si="12"/>
        <v>48.968498327718265</v>
      </c>
      <c r="Q40" s="68"/>
    </row>
    <row r="41" spans="1:17" ht="24.95" customHeight="1" x14ac:dyDescent="0.25">
      <c r="A41" s="82">
        <v>25</v>
      </c>
      <c r="B41" s="42" t="s">
        <v>359</v>
      </c>
      <c r="C41" s="42" t="s">
        <v>355</v>
      </c>
      <c r="D41" s="82" t="s">
        <v>736</v>
      </c>
      <c r="E41" s="38">
        <v>119.35</v>
      </c>
      <c r="F41" s="38">
        <f t="shared" si="5"/>
        <v>29.837499999999999</v>
      </c>
      <c r="G41" s="38">
        <f t="shared" si="6"/>
        <v>19.852358995854875</v>
      </c>
      <c r="H41" s="38">
        <v>6.45</v>
      </c>
      <c r="I41" s="45">
        <f t="shared" si="14"/>
        <v>10.75</v>
      </c>
      <c r="J41" s="45">
        <f t="shared" si="8"/>
        <v>30.602358995854875</v>
      </c>
      <c r="K41" s="45">
        <v>26.4</v>
      </c>
      <c r="L41" s="38">
        <f t="shared" si="9"/>
        <v>24.508742070246019</v>
      </c>
      <c r="M41" s="38">
        <v>110</v>
      </c>
      <c r="N41" s="38">
        <f t="shared" si="13"/>
        <v>146.66666666666666</v>
      </c>
      <c r="O41" s="38">
        <f t="shared" si="11"/>
        <v>172.6875</v>
      </c>
      <c r="P41" s="38">
        <f t="shared" si="12"/>
        <v>201.77776773276756</v>
      </c>
      <c r="Q41" s="68"/>
    </row>
    <row r="42" spans="1:17" ht="24.95" customHeight="1" x14ac:dyDescent="0.25">
      <c r="A42" s="82">
        <v>26</v>
      </c>
      <c r="B42" s="42" t="s">
        <v>741</v>
      </c>
      <c r="C42" s="42" t="s">
        <v>742</v>
      </c>
      <c r="D42" s="82" t="s">
        <v>736</v>
      </c>
      <c r="E42" s="38">
        <v>10</v>
      </c>
      <c r="F42" s="38">
        <f t="shared" si="5"/>
        <v>2.5</v>
      </c>
      <c r="G42" s="38">
        <f t="shared" si="6"/>
        <v>1.6633731877549118</v>
      </c>
      <c r="H42" s="38">
        <v>64.5</v>
      </c>
      <c r="I42" s="45">
        <f t="shared" si="14"/>
        <v>107.5</v>
      </c>
      <c r="J42" s="45">
        <f t="shared" si="8"/>
        <v>109.16337318775491</v>
      </c>
      <c r="K42" s="45">
        <v>0</v>
      </c>
      <c r="L42" s="38">
        <f t="shared" si="9"/>
        <v>0</v>
      </c>
      <c r="M42" s="38">
        <v>0</v>
      </c>
      <c r="N42" s="38">
        <f t="shared" si="13"/>
        <v>0</v>
      </c>
      <c r="O42" s="38">
        <f t="shared" si="11"/>
        <v>67</v>
      </c>
      <c r="P42" s="38">
        <f t="shared" si="12"/>
        <v>109.16337318775491</v>
      </c>
      <c r="Q42" s="68"/>
    </row>
    <row r="43" spans="1:17" ht="24.95" customHeight="1" x14ac:dyDescent="0.25">
      <c r="A43" s="82">
        <v>27</v>
      </c>
      <c r="B43" s="42" t="s">
        <v>743</v>
      </c>
      <c r="C43" s="42" t="s">
        <v>744</v>
      </c>
      <c r="D43" s="82" t="s">
        <v>736</v>
      </c>
      <c r="E43" s="38">
        <v>22.375</v>
      </c>
      <c r="F43" s="38">
        <f t="shared" si="5"/>
        <v>5.59375</v>
      </c>
      <c r="G43" s="38">
        <f t="shared" si="6"/>
        <v>3.7217975076016154</v>
      </c>
      <c r="H43" s="38">
        <v>31.65</v>
      </c>
      <c r="I43" s="45">
        <f t="shared" si="14"/>
        <v>52.75</v>
      </c>
      <c r="J43" s="45">
        <f t="shared" si="8"/>
        <v>56.471797507601615</v>
      </c>
      <c r="K43" s="45">
        <v>0</v>
      </c>
      <c r="L43" s="38">
        <f t="shared" si="9"/>
        <v>0</v>
      </c>
      <c r="M43" s="38">
        <v>0</v>
      </c>
      <c r="N43" s="38">
        <f t="shared" si="13"/>
        <v>0</v>
      </c>
      <c r="O43" s="38">
        <f t="shared" si="11"/>
        <v>37.243749999999999</v>
      </c>
      <c r="P43" s="38">
        <f t="shared" si="12"/>
        <v>56.471797507601615</v>
      </c>
      <c r="Q43" s="68"/>
    </row>
    <row r="44" spans="1:17" ht="24.95" customHeight="1" x14ac:dyDescent="0.25">
      <c r="A44" s="82">
        <v>28</v>
      </c>
      <c r="B44" s="42" t="s">
        <v>745</v>
      </c>
      <c r="C44" s="42" t="s">
        <v>746</v>
      </c>
      <c r="D44" s="82" t="s">
        <v>736</v>
      </c>
      <c r="E44" s="38">
        <v>70.75</v>
      </c>
      <c r="F44" s="38">
        <f t="shared" si="5"/>
        <v>17.6875</v>
      </c>
      <c r="G44" s="38">
        <f t="shared" si="6"/>
        <v>11.768365303366002</v>
      </c>
      <c r="H44" s="38">
        <v>0</v>
      </c>
      <c r="I44" s="45">
        <f t="shared" si="14"/>
        <v>0</v>
      </c>
      <c r="J44" s="45">
        <f t="shared" si="8"/>
        <v>11.768365303366002</v>
      </c>
      <c r="K44" s="45">
        <v>323.14999999999998</v>
      </c>
      <c r="L44" s="45">
        <v>300</v>
      </c>
      <c r="M44" s="38">
        <v>0</v>
      </c>
      <c r="N44" s="38">
        <f t="shared" si="13"/>
        <v>0</v>
      </c>
      <c r="O44" s="38">
        <f t="shared" si="11"/>
        <v>340.83749999999998</v>
      </c>
      <c r="P44" s="38">
        <f t="shared" si="12"/>
        <v>311.76836530336601</v>
      </c>
      <c r="Q44" s="68"/>
    </row>
    <row r="45" spans="1:17" ht="24.95" customHeight="1" x14ac:dyDescent="0.25">
      <c r="A45" s="82">
        <v>29</v>
      </c>
      <c r="B45" s="42" t="s">
        <v>396</v>
      </c>
      <c r="C45" s="42" t="s">
        <v>385</v>
      </c>
      <c r="D45" s="82" t="s">
        <v>736</v>
      </c>
      <c r="E45" s="38">
        <v>10</v>
      </c>
      <c r="F45" s="38">
        <f t="shared" si="5"/>
        <v>2.5</v>
      </c>
      <c r="G45" s="38">
        <f t="shared" si="6"/>
        <v>1.6633731877549118</v>
      </c>
      <c r="H45" s="38">
        <v>28.5</v>
      </c>
      <c r="I45" s="45">
        <f t="shared" si="14"/>
        <v>47.5</v>
      </c>
      <c r="J45" s="45">
        <f t="shared" si="8"/>
        <v>49.163373187754914</v>
      </c>
      <c r="K45" s="45">
        <v>57.65</v>
      </c>
      <c r="L45" s="38">
        <f t="shared" si="9"/>
        <v>53.520037134457688</v>
      </c>
      <c r="M45" s="38">
        <v>20</v>
      </c>
      <c r="N45" s="38">
        <f t="shared" si="13"/>
        <v>26.666666666666668</v>
      </c>
      <c r="O45" s="38">
        <f t="shared" si="11"/>
        <v>108.65</v>
      </c>
      <c r="P45" s="38">
        <f t="shared" si="12"/>
        <v>129.35007698887927</v>
      </c>
      <c r="Q45" s="68"/>
    </row>
    <row r="46" spans="1:17" ht="24.95" customHeight="1" x14ac:dyDescent="0.25">
      <c r="A46" s="82">
        <v>30</v>
      </c>
      <c r="B46" s="42" t="s">
        <v>748</v>
      </c>
      <c r="C46" s="42" t="s">
        <v>749</v>
      </c>
      <c r="D46" s="82" t="s">
        <v>747</v>
      </c>
      <c r="E46" s="38">
        <v>369.47500000000002</v>
      </c>
      <c r="F46" s="38">
        <f t="shared" si="5"/>
        <v>92.368750000000006</v>
      </c>
      <c r="G46" s="38">
        <f t="shared" si="6"/>
        <v>61.457480854574605</v>
      </c>
      <c r="H46" s="38">
        <v>0</v>
      </c>
      <c r="I46" s="45">
        <f t="shared" si="14"/>
        <v>0</v>
      </c>
      <c r="J46" s="45">
        <f t="shared" si="8"/>
        <v>61.457480854574605</v>
      </c>
      <c r="K46" s="45">
        <v>0</v>
      </c>
      <c r="L46" s="38">
        <f t="shared" si="9"/>
        <v>0</v>
      </c>
      <c r="M46" s="38">
        <v>0</v>
      </c>
      <c r="N46" s="38">
        <f t="shared" si="13"/>
        <v>0</v>
      </c>
      <c r="O46" s="38">
        <f t="shared" si="11"/>
        <v>92.368750000000006</v>
      </c>
      <c r="P46" s="38">
        <f t="shared" si="12"/>
        <v>61.457480854574605</v>
      </c>
      <c r="Q46" s="68"/>
    </row>
    <row r="47" spans="1:17" ht="24.95" customHeight="1" x14ac:dyDescent="0.25">
      <c r="A47" s="82">
        <v>31</v>
      </c>
      <c r="B47" s="42" t="s">
        <v>315</v>
      </c>
      <c r="C47" s="42" t="s">
        <v>314</v>
      </c>
      <c r="D47" s="82" t="s">
        <v>747</v>
      </c>
      <c r="E47" s="38">
        <v>16.625</v>
      </c>
      <c r="F47" s="38">
        <f t="shared" si="5"/>
        <v>4.15625</v>
      </c>
      <c r="G47" s="38">
        <f t="shared" si="6"/>
        <v>2.765357924642541</v>
      </c>
      <c r="H47" s="38">
        <v>0</v>
      </c>
      <c r="I47" s="45">
        <f t="shared" si="14"/>
        <v>0</v>
      </c>
      <c r="J47" s="45">
        <f t="shared" si="8"/>
        <v>2.765357924642541</v>
      </c>
      <c r="K47" s="45">
        <v>45.9</v>
      </c>
      <c r="L47" s="38">
        <f t="shared" si="9"/>
        <v>42.611790190314096</v>
      </c>
      <c r="M47" s="38">
        <v>20</v>
      </c>
      <c r="N47" s="38">
        <f t="shared" si="13"/>
        <v>26.666666666666668</v>
      </c>
      <c r="O47" s="38">
        <f t="shared" si="11"/>
        <v>70.056250000000006</v>
      </c>
      <c r="P47" s="38">
        <f t="shared" si="12"/>
        <v>72.043814781623311</v>
      </c>
      <c r="Q47" s="68"/>
    </row>
    <row r="48" spans="1:17" ht="24.95" customHeight="1" x14ac:dyDescent="0.25">
      <c r="A48" s="82">
        <v>32</v>
      </c>
      <c r="B48" s="42" t="s">
        <v>606</v>
      </c>
      <c r="C48" s="42" t="s">
        <v>605</v>
      </c>
      <c r="D48" s="82" t="s">
        <v>747</v>
      </c>
      <c r="E48" s="38">
        <v>10.375</v>
      </c>
      <c r="F48" s="38">
        <f t="shared" si="5"/>
        <v>2.59375</v>
      </c>
      <c r="G48" s="38">
        <f t="shared" si="6"/>
        <v>1.725749682295721</v>
      </c>
      <c r="H48" s="38">
        <v>0</v>
      </c>
      <c r="I48" s="45">
        <f t="shared" si="14"/>
        <v>0</v>
      </c>
      <c r="J48" s="45">
        <f t="shared" si="8"/>
        <v>1.725749682295721</v>
      </c>
      <c r="K48" s="45">
        <v>46.65</v>
      </c>
      <c r="L48" s="38">
        <f t="shared" si="9"/>
        <v>43.308061271855181</v>
      </c>
      <c r="M48" s="38">
        <v>40</v>
      </c>
      <c r="N48" s="38">
        <f t="shared" si="13"/>
        <v>53.333333333333336</v>
      </c>
      <c r="O48" s="38">
        <f t="shared" si="11"/>
        <v>89.243750000000006</v>
      </c>
      <c r="P48" s="38">
        <f t="shared" si="12"/>
        <v>98.367144287484237</v>
      </c>
      <c r="Q48" s="68"/>
    </row>
    <row r="49" spans="1:17" ht="24.95" customHeight="1" x14ac:dyDescent="0.25">
      <c r="A49" s="82">
        <v>33</v>
      </c>
      <c r="B49" s="42" t="s">
        <v>437</v>
      </c>
      <c r="C49" s="42" t="s">
        <v>436</v>
      </c>
      <c r="D49" s="82" t="s">
        <v>747</v>
      </c>
      <c r="E49" s="38">
        <v>166.95</v>
      </c>
      <c r="F49" s="38">
        <f t="shared" si="5"/>
        <v>41.737499999999997</v>
      </c>
      <c r="G49" s="38">
        <f t="shared" si="6"/>
        <v>27.770015369568256</v>
      </c>
      <c r="H49" s="38">
        <v>8.6999999999999993</v>
      </c>
      <c r="I49" s="45">
        <f t="shared" si="14"/>
        <v>14.499999999999998</v>
      </c>
      <c r="J49" s="45">
        <f t="shared" si="8"/>
        <v>42.270015369568256</v>
      </c>
      <c r="K49" s="45">
        <v>27.5</v>
      </c>
      <c r="L49" s="38">
        <f t="shared" si="9"/>
        <v>25.529939656506269</v>
      </c>
      <c r="M49" s="38">
        <v>130</v>
      </c>
      <c r="N49" s="38">
        <f t="shared" si="13"/>
        <v>173.33333333333334</v>
      </c>
      <c r="O49" s="38">
        <f t="shared" si="11"/>
        <v>207.9375</v>
      </c>
      <c r="P49" s="38">
        <f t="shared" si="12"/>
        <v>241.13328835940786</v>
      </c>
      <c r="Q49" s="68"/>
    </row>
    <row r="50" spans="1:17" ht="24.95" customHeight="1" x14ac:dyDescent="0.25">
      <c r="A50" s="82">
        <v>34</v>
      </c>
      <c r="B50" s="42" t="s">
        <v>648</v>
      </c>
      <c r="C50" s="42" t="s">
        <v>647</v>
      </c>
      <c r="D50" s="82" t="s">
        <v>747</v>
      </c>
      <c r="E50" s="38">
        <v>63.134999999999998</v>
      </c>
      <c r="F50" s="38">
        <f t="shared" si="5"/>
        <v>15.78375</v>
      </c>
      <c r="G50" s="38">
        <f t="shared" si="6"/>
        <v>10.501706620890637</v>
      </c>
      <c r="H50" s="38">
        <v>0</v>
      </c>
      <c r="I50" s="45">
        <f t="shared" si="14"/>
        <v>0</v>
      </c>
      <c r="J50" s="45">
        <f t="shared" si="8"/>
        <v>10.501706620890637</v>
      </c>
      <c r="K50" s="45">
        <v>27.8</v>
      </c>
      <c r="L50" s="38">
        <f t="shared" si="9"/>
        <v>25.808448089122699</v>
      </c>
      <c r="M50" s="38">
        <v>40</v>
      </c>
      <c r="N50" s="38">
        <f t="shared" si="13"/>
        <v>53.333333333333336</v>
      </c>
      <c r="O50" s="38">
        <f t="shared" si="11"/>
        <v>83.583750000000009</v>
      </c>
      <c r="P50" s="38">
        <f t="shared" si="12"/>
        <v>89.643488043346679</v>
      </c>
      <c r="Q50" s="68"/>
    </row>
    <row r="51" spans="1:17" ht="24.95" customHeight="1" x14ac:dyDescent="0.25">
      <c r="A51" s="82">
        <v>35</v>
      </c>
      <c r="B51" s="42" t="s">
        <v>751</v>
      </c>
      <c r="C51" s="42" t="s">
        <v>752</v>
      </c>
      <c r="D51" s="82" t="s">
        <v>750</v>
      </c>
      <c r="E51" s="38">
        <v>170.95</v>
      </c>
      <c r="F51" s="38">
        <f t="shared" si="5"/>
        <v>42.737499999999997</v>
      </c>
      <c r="G51" s="38">
        <f t="shared" si="6"/>
        <v>28.435364644670219</v>
      </c>
      <c r="H51" s="38">
        <v>65.7</v>
      </c>
      <c r="I51" s="45">
        <f t="shared" si="14"/>
        <v>109.5</v>
      </c>
      <c r="J51" s="45">
        <f t="shared" si="8"/>
        <v>137.93536464467022</v>
      </c>
      <c r="K51" s="45">
        <v>32.65</v>
      </c>
      <c r="L51" s="38">
        <f t="shared" si="9"/>
        <v>30.31100108308835</v>
      </c>
      <c r="M51" s="38">
        <v>0</v>
      </c>
      <c r="N51" s="38">
        <f t="shared" si="13"/>
        <v>0</v>
      </c>
      <c r="O51" s="38">
        <f t="shared" si="11"/>
        <v>141.08750000000001</v>
      </c>
      <c r="P51" s="38">
        <f t="shared" si="12"/>
        <v>168.24636572775856</v>
      </c>
      <c r="Q51" s="68"/>
    </row>
    <row r="52" spans="1:17" ht="24.95" customHeight="1" x14ac:dyDescent="0.25">
      <c r="A52" s="82">
        <v>36</v>
      </c>
      <c r="B52" s="42" t="s">
        <v>622</v>
      </c>
      <c r="C52" s="42" t="s">
        <v>621</v>
      </c>
      <c r="D52" s="82" t="s">
        <v>750</v>
      </c>
      <c r="E52" s="38">
        <v>65.575000000000003</v>
      </c>
      <c r="F52" s="38">
        <f t="shared" si="5"/>
        <v>16.393750000000001</v>
      </c>
      <c r="G52" s="38">
        <f t="shared" si="6"/>
        <v>10.907569678702835</v>
      </c>
      <c r="H52" s="38">
        <v>0</v>
      </c>
      <c r="I52" s="45">
        <f t="shared" si="14"/>
        <v>0</v>
      </c>
      <c r="J52" s="45">
        <f t="shared" si="8"/>
        <v>10.907569678702835</v>
      </c>
      <c r="K52" s="45">
        <v>56.3</v>
      </c>
      <c r="L52" s="38">
        <f t="shared" si="9"/>
        <v>52.266749187683743</v>
      </c>
      <c r="M52" s="38">
        <v>0</v>
      </c>
      <c r="N52" s="38">
        <f t="shared" si="13"/>
        <v>0</v>
      </c>
      <c r="O52" s="38">
        <f t="shared" si="11"/>
        <v>72.693749999999994</v>
      </c>
      <c r="P52" s="38">
        <f t="shared" si="12"/>
        <v>63.174318866386578</v>
      </c>
      <c r="Q52" s="68"/>
    </row>
    <row r="53" spans="1:17" ht="24.95" customHeight="1" x14ac:dyDescent="0.25">
      <c r="A53" s="82">
        <v>37</v>
      </c>
      <c r="B53" s="42" t="s">
        <v>697</v>
      </c>
      <c r="C53" s="42" t="s">
        <v>696</v>
      </c>
      <c r="D53" s="82" t="s">
        <v>750</v>
      </c>
      <c r="E53" s="38">
        <v>129.92500000000001</v>
      </c>
      <c r="F53" s="38">
        <f t="shared" si="5"/>
        <v>32.481250000000003</v>
      </c>
      <c r="G53" s="38">
        <f t="shared" si="6"/>
        <v>21.611376141905694</v>
      </c>
      <c r="H53" s="38">
        <v>62.4</v>
      </c>
      <c r="I53" s="45">
        <f t="shared" si="14"/>
        <v>104</v>
      </c>
      <c r="J53" s="45">
        <f t="shared" si="8"/>
        <v>125.61137614190569</v>
      </c>
      <c r="K53" s="45">
        <v>44.95</v>
      </c>
      <c r="L53" s="38">
        <f t="shared" si="9"/>
        <v>41.729846820362063</v>
      </c>
      <c r="M53" s="38">
        <v>20</v>
      </c>
      <c r="N53" s="38">
        <f t="shared" si="13"/>
        <v>26.666666666666668</v>
      </c>
      <c r="O53" s="38">
        <f t="shared" si="11"/>
        <v>159.83125000000001</v>
      </c>
      <c r="P53" s="38">
        <f t="shared" si="12"/>
        <v>194.00788962893441</v>
      </c>
      <c r="Q53" s="68"/>
    </row>
    <row r="54" spans="1:17" ht="24.95" customHeight="1" x14ac:dyDescent="0.25">
      <c r="A54" s="82">
        <v>38</v>
      </c>
      <c r="B54" s="42" t="s">
        <v>469</v>
      </c>
      <c r="C54" s="42" t="s">
        <v>468</v>
      </c>
      <c r="D54" s="82" t="s">
        <v>750</v>
      </c>
      <c r="E54" s="38">
        <v>10</v>
      </c>
      <c r="F54" s="38">
        <f t="shared" si="5"/>
        <v>2.5</v>
      </c>
      <c r="G54" s="38">
        <f t="shared" si="6"/>
        <v>1.6633731877549118</v>
      </c>
      <c r="H54" s="38">
        <v>129.30000000000001</v>
      </c>
      <c r="I54" s="45">
        <f t="shared" si="14"/>
        <v>215.50000000000003</v>
      </c>
      <c r="J54" s="45">
        <f t="shared" si="8"/>
        <v>217.16337318775493</v>
      </c>
      <c r="K54" s="45">
        <v>32.35</v>
      </c>
      <c r="L54" s="38">
        <f t="shared" si="9"/>
        <v>30.032492650471919</v>
      </c>
      <c r="M54" s="38">
        <v>0</v>
      </c>
      <c r="N54" s="38">
        <f t="shared" si="13"/>
        <v>0</v>
      </c>
      <c r="O54" s="38">
        <f t="shared" si="11"/>
        <v>164.15</v>
      </c>
      <c r="P54" s="38">
        <f t="shared" si="12"/>
        <v>247.19586583822684</v>
      </c>
      <c r="Q54" s="68"/>
    </row>
    <row r="55" spans="1:17" ht="24.95" customHeight="1" x14ac:dyDescent="0.25">
      <c r="A55" s="82">
        <v>39</v>
      </c>
      <c r="B55" s="42" t="s">
        <v>467</v>
      </c>
      <c r="C55" s="42" t="s">
        <v>466</v>
      </c>
      <c r="D55" s="82" t="s">
        <v>750</v>
      </c>
      <c r="E55" s="38">
        <v>19.405000000000001</v>
      </c>
      <c r="F55" s="38">
        <f t="shared" si="5"/>
        <v>4.8512500000000003</v>
      </c>
      <c r="G55" s="38">
        <f t="shared" si="6"/>
        <v>3.2277756708384064</v>
      </c>
      <c r="H55" s="38">
        <v>0</v>
      </c>
      <c r="I55" s="45">
        <f t="shared" si="14"/>
        <v>0</v>
      </c>
      <c r="J55" s="45">
        <f t="shared" si="8"/>
        <v>3.2277756708384064</v>
      </c>
      <c r="K55" s="45">
        <v>0.65</v>
      </c>
      <c r="L55" s="38">
        <f t="shared" si="9"/>
        <v>0.60343493733560272</v>
      </c>
      <c r="M55" s="38">
        <v>0</v>
      </c>
      <c r="N55" s="38">
        <f t="shared" si="13"/>
        <v>0</v>
      </c>
      <c r="O55" s="38">
        <f t="shared" si="11"/>
        <v>5.5012500000000006</v>
      </c>
      <c r="P55" s="38">
        <f t="shared" si="12"/>
        <v>3.8312106081740094</v>
      </c>
      <c r="Q55" s="68"/>
    </row>
    <row r="56" spans="1:17" ht="24.95" customHeight="1" x14ac:dyDescent="0.25">
      <c r="A56" s="82">
        <v>40</v>
      </c>
      <c r="B56" s="42" t="s">
        <v>753</v>
      </c>
      <c r="C56" s="42" t="s">
        <v>754</v>
      </c>
      <c r="D56" s="82" t="s">
        <v>750</v>
      </c>
      <c r="E56" s="38">
        <v>10</v>
      </c>
      <c r="F56" s="38">
        <f t="shared" si="5"/>
        <v>2.5</v>
      </c>
      <c r="G56" s="38">
        <f t="shared" si="6"/>
        <v>1.6633731877549118</v>
      </c>
      <c r="H56" s="38">
        <v>75</v>
      </c>
      <c r="I56" s="45">
        <f t="shared" si="14"/>
        <v>125</v>
      </c>
      <c r="J56" s="45">
        <f t="shared" si="8"/>
        <v>126.66337318775491</v>
      </c>
      <c r="K56" s="45">
        <v>0</v>
      </c>
      <c r="L56" s="38">
        <f t="shared" si="9"/>
        <v>0</v>
      </c>
      <c r="M56" s="38">
        <v>30</v>
      </c>
      <c r="N56" s="38">
        <f t="shared" si="13"/>
        <v>40</v>
      </c>
      <c r="O56" s="38">
        <f t="shared" si="11"/>
        <v>107.5</v>
      </c>
      <c r="P56" s="38">
        <f t="shared" si="12"/>
        <v>166.66337318775493</v>
      </c>
      <c r="Q56" s="68"/>
    </row>
    <row r="57" spans="1:17" ht="24.95" customHeight="1" x14ac:dyDescent="0.25">
      <c r="A57" s="82">
        <v>41</v>
      </c>
      <c r="B57" s="42" t="s">
        <v>479</v>
      </c>
      <c r="C57" s="42" t="s">
        <v>478</v>
      </c>
      <c r="D57" s="82" t="s">
        <v>750</v>
      </c>
      <c r="E57" s="38">
        <v>58.674999999999997</v>
      </c>
      <c r="F57" s="38">
        <f t="shared" si="5"/>
        <v>14.668749999999999</v>
      </c>
      <c r="G57" s="38">
        <f t="shared" si="6"/>
        <v>9.7598421791519456</v>
      </c>
      <c r="H57" s="38">
        <v>32.549999999999997</v>
      </c>
      <c r="I57" s="45">
        <f t="shared" si="14"/>
        <v>54.249999999999993</v>
      </c>
      <c r="J57" s="45">
        <f t="shared" si="8"/>
        <v>64.009842179151946</v>
      </c>
      <c r="K57" s="45">
        <v>73.2</v>
      </c>
      <c r="L57" s="38">
        <f t="shared" si="9"/>
        <v>67.956057558409412</v>
      </c>
      <c r="M57" s="38">
        <v>0</v>
      </c>
      <c r="N57" s="38">
        <f t="shared" si="13"/>
        <v>0</v>
      </c>
      <c r="O57" s="38">
        <f t="shared" si="11"/>
        <v>120.41875</v>
      </c>
      <c r="P57" s="38">
        <f t="shared" si="12"/>
        <v>131.96589973756136</v>
      </c>
      <c r="Q57" s="68"/>
    </row>
    <row r="58" spans="1:17" ht="24.95" customHeight="1" x14ac:dyDescent="0.25">
      <c r="A58" s="82">
        <v>42</v>
      </c>
      <c r="B58" s="42" t="s">
        <v>578</v>
      </c>
      <c r="C58" s="42" t="s">
        <v>577</v>
      </c>
      <c r="D58" s="82" t="s">
        <v>750</v>
      </c>
      <c r="E58" s="38">
        <v>0</v>
      </c>
      <c r="F58" s="38">
        <f t="shared" si="5"/>
        <v>0</v>
      </c>
      <c r="G58" s="38">
        <f t="shared" si="6"/>
        <v>0</v>
      </c>
      <c r="H58" s="38">
        <v>0</v>
      </c>
      <c r="I58" s="45">
        <f t="shared" si="14"/>
        <v>0</v>
      </c>
      <c r="J58" s="45">
        <f t="shared" si="8"/>
        <v>0</v>
      </c>
      <c r="K58" s="45">
        <v>35.1</v>
      </c>
      <c r="L58" s="38">
        <f t="shared" si="9"/>
        <v>32.585486616122544</v>
      </c>
      <c r="M58" s="38">
        <v>0</v>
      </c>
      <c r="N58" s="38">
        <f t="shared" si="13"/>
        <v>0</v>
      </c>
      <c r="O58" s="38">
        <f t="shared" si="11"/>
        <v>35.1</v>
      </c>
      <c r="P58" s="38">
        <f t="shared" si="12"/>
        <v>32.585486616122544</v>
      </c>
      <c r="Q58" s="68"/>
    </row>
    <row r="59" spans="1:17" ht="24.95" customHeight="1" x14ac:dyDescent="0.25">
      <c r="A59" s="82">
        <v>43</v>
      </c>
      <c r="B59" s="42" t="s">
        <v>701</v>
      </c>
      <c r="C59" s="42" t="s">
        <v>700</v>
      </c>
      <c r="D59" s="82" t="s">
        <v>750</v>
      </c>
      <c r="E59" s="38">
        <v>224.375</v>
      </c>
      <c r="F59" s="38">
        <f t="shared" si="5"/>
        <v>56.09375</v>
      </c>
      <c r="G59" s="38">
        <f t="shared" si="6"/>
        <v>37.321935900250836</v>
      </c>
      <c r="H59" s="38">
        <v>30</v>
      </c>
      <c r="I59" s="45">
        <f t="shared" si="14"/>
        <v>50</v>
      </c>
      <c r="J59" s="45">
        <f t="shared" si="8"/>
        <v>87.321935900250836</v>
      </c>
      <c r="K59" s="45">
        <v>90.45</v>
      </c>
      <c r="L59" s="38">
        <f t="shared" si="9"/>
        <v>83.970292433854254</v>
      </c>
      <c r="M59" s="38">
        <v>50</v>
      </c>
      <c r="N59" s="38">
        <f t="shared" si="13"/>
        <v>66.666666666666671</v>
      </c>
      <c r="O59" s="38">
        <f t="shared" si="11"/>
        <v>226.54374999999999</v>
      </c>
      <c r="P59" s="38">
        <f t="shared" si="12"/>
        <v>237.95889500077175</v>
      </c>
      <c r="Q59" s="68"/>
    </row>
    <row r="60" spans="1:17" ht="24.95" customHeight="1" x14ac:dyDescent="0.25">
      <c r="A60" s="82">
        <v>44</v>
      </c>
      <c r="B60" s="42" t="s">
        <v>755</v>
      </c>
      <c r="C60" s="42" t="s">
        <v>756</v>
      </c>
      <c r="D60" s="82" t="s">
        <v>750</v>
      </c>
      <c r="E60" s="38">
        <v>17.7</v>
      </c>
      <c r="F60" s="38">
        <f t="shared" si="5"/>
        <v>4.4249999999999998</v>
      </c>
      <c r="G60" s="38">
        <f t="shared" si="6"/>
        <v>2.9441705423261939</v>
      </c>
      <c r="H60" s="38">
        <v>64.95</v>
      </c>
      <c r="I60" s="45">
        <f t="shared" si="14"/>
        <v>108.25</v>
      </c>
      <c r="J60" s="45">
        <f t="shared" si="8"/>
        <v>111.19417054232619</v>
      </c>
      <c r="K60" s="45">
        <v>60.5</v>
      </c>
      <c r="L60" s="38">
        <f t="shared" si="9"/>
        <v>56.165867244313787</v>
      </c>
      <c r="M60" s="38">
        <v>40</v>
      </c>
      <c r="N60" s="38">
        <f t="shared" si="13"/>
        <v>53.333333333333336</v>
      </c>
      <c r="O60" s="38">
        <f t="shared" si="11"/>
        <v>169.875</v>
      </c>
      <c r="P60" s="38">
        <f t="shared" si="12"/>
        <v>220.69337111997331</v>
      </c>
      <c r="Q60" s="68"/>
    </row>
    <row r="61" spans="1:17" ht="24.95" customHeight="1" x14ac:dyDescent="0.25">
      <c r="A61" s="82">
        <v>45</v>
      </c>
      <c r="B61" s="42" t="s">
        <v>757</v>
      </c>
      <c r="C61" s="42" t="s">
        <v>758</v>
      </c>
      <c r="D61" s="82" t="s">
        <v>750</v>
      </c>
      <c r="E61" s="38">
        <v>0</v>
      </c>
      <c r="F61" s="38">
        <f t="shared" si="5"/>
        <v>0</v>
      </c>
      <c r="G61" s="38">
        <f t="shared" si="6"/>
        <v>0</v>
      </c>
      <c r="H61" s="38">
        <v>0</v>
      </c>
      <c r="I61" s="45">
        <f t="shared" si="14"/>
        <v>0</v>
      </c>
      <c r="J61" s="45">
        <f t="shared" si="8"/>
        <v>0</v>
      </c>
      <c r="K61" s="45">
        <v>0</v>
      </c>
      <c r="L61" s="38">
        <f t="shared" si="9"/>
        <v>0</v>
      </c>
      <c r="M61" s="38">
        <v>0</v>
      </c>
      <c r="N61" s="38">
        <f t="shared" si="13"/>
        <v>0</v>
      </c>
      <c r="O61" s="38">
        <f t="shared" si="11"/>
        <v>0</v>
      </c>
      <c r="P61" s="38">
        <f t="shared" si="12"/>
        <v>0</v>
      </c>
      <c r="Q61" s="68"/>
    </row>
    <row r="62" spans="1:17" ht="24.95" customHeight="1" x14ac:dyDescent="0.25">
      <c r="A62" s="82">
        <v>46</v>
      </c>
      <c r="B62" s="42" t="s">
        <v>759</v>
      </c>
      <c r="C62" s="42" t="s">
        <v>760</v>
      </c>
      <c r="D62" s="82" t="s">
        <v>750</v>
      </c>
      <c r="E62" s="38">
        <v>30.395</v>
      </c>
      <c r="F62" s="38">
        <f t="shared" si="5"/>
        <v>7.5987499999999999</v>
      </c>
      <c r="G62" s="38">
        <f t="shared" si="6"/>
        <v>5.0558228041810551</v>
      </c>
      <c r="H62" s="38">
        <v>32.25</v>
      </c>
      <c r="I62" s="45">
        <f t="shared" si="14"/>
        <v>53.75</v>
      </c>
      <c r="J62" s="45">
        <f t="shared" si="8"/>
        <v>58.805822804181055</v>
      </c>
      <c r="K62" s="45">
        <v>74.650000000000006</v>
      </c>
      <c r="L62" s="38">
        <f t="shared" si="9"/>
        <v>69.302181649388828</v>
      </c>
      <c r="M62" s="38">
        <v>20</v>
      </c>
      <c r="N62" s="38">
        <f t="shared" si="13"/>
        <v>26.666666666666668</v>
      </c>
      <c r="O62" s="38">
        <f t="shared" si="11"/>
        <v>134.49875</v>
      </c>
      <c r="P62" s="38">
        <f t="shared" si="12"/>
        <v>154.77467112023655</v>
      </c>
      <c r="Q62" s="68"/>
    </row>
    <row r="63" spans="1:17" ht="24.95" customHeight="1" x14ac:dyDescent="0.25">
      <c r="A63" s="82">
        <v>47</v>
      </c>
      <c r="B63" s="42" t="s">
        <v>761</v>
      </c>
      <c r="C63" s="42" t="s">
        <v>762</v>
      </c>
      <c r="D63" s="82" t="s">
        <v>750</v>
      </c>
      <c r="E63" s="38">
        <v>405</v>
      </c>
      <c r="F63" s="38">
        <f t="shared" si="5"/>
        <v>101.25</v>
      </c>
      <c r="G63" s="38">
        <f t="shared" si="6"/>
        <v>67.366614104073932</v>
      </c>
      <c r="H63" s="38">
        <v>60</v>
      </c>
      <c r="I63" s="45">
        <f t="shared" si="14"/>
        <v>100</v>
      </c>
      <c r="J63" s="45">
        <f t="shared" si="8"/>
        <v>167.36661410407393</v>
      </c>
      <c r="K63" s="45">
        <v>38.9</v>
      </c>
      <c r="L63" s="38">
        <f t="shared" si="9"/>
        <v>36.113260095930684</v>
      </c>
      <c r="M63" s="38">
        <v>0</v>
      </c>
      <c r="N63" s="38">
        <f t="shared" si="13"/>
        <v>0</v>
      </c>
      <c r="O63" s="38">
        <f t="shared" si="11"/>
        <v>200.15</v>
      </c>
      <c r="P63" s="38">
        <f t="shared" si="12"/>
        <v>203.47987420000462</v>
      </c>
      <c r="Q63" s="68"/>
    </row>
    <row r="64" spans="1:17" ht="24.95" customHeight="1" x14ac:dyDescent="0.25">
      <c r="A64" s="82">
        <v>47</v>
      </c>
      <c r="B64" s="42" t="s">
        <v>764</v>
      </c>
      <c r="C64" s="42" t="s">
        <v>765</v>
      </c>
      <c r="D64" s="82" t="s">
        <v>763</v>
      </c>
      <c r="E64" s="38">
        <v>101.24</v>
      </c>
      <c r="F64" s="38">
        <f t="shared" si="5"/>
        <v>25.31</v>
      </c>
      <c r="G64" s="38">
        <f t="shared" si="6"/>
        <v>16.83999015283073</v>
      </c>
      <c r="H64" s="38">
        <v>0</v>
      </c>
      <c r="I64" s="45">
        <f t="shared" si="14"/>
        <v>0</v>
      </c>
      <c r="J64" s="45">
        <f t="shared" si="8"/>
        <v>16.83999015283073</v>
      </c>
      <c r="K64" s="45">
        <v>136.15</v>
      </c>
      <c r="L64" s="38">
        <f t="shared" si="9"/>
        <v>126.39641033575739</v>
      </c>
      <c r="M64" s="38">
        <v>20</v>
      </c>
      <c r="N64" s="38">
        <f t="shared" si="13"/>
        <v>26.666666666666668</v>
      </c>
      <c r="O64" s="38">
        <f t="shared" si="11"/>
        <v>181.46</v>
      </c>
      <c r="P64" s="38">
        <f t="shared" si="12"/>
        <v>169.90306715525477</v>
      </c>
      <c r="Q64" s="68"/>
    </row>
    <row r="65" spans="1:17" ht="24.95" customHeight="1" x14ac:dyDescent="0.25">
      <c r="A65" s="82">
        <v>49</v>
      </c>
      <c r="B65" s="42" t="s">
        <v>337</v>
      </c>
      <c r="C65" s="42" t="s">
        <v>336</v>
      </c>
      <c r="D65" s="82" t="s">
        <v>763</v>
      </c>
      <c r="E65" s="38">
        <v>89.59</v>
      </c>
      <c r="F65" s="38">
        <f t="shared" si="5"/>
        <v>22.397500000000001</v>
      </c>
      <c r="G65" s="38">
        <f t="shared" si="6"/>
        <v>14.902160389096256</v>
      </c>
      <c r="H65" s="38">
        <v>0</v>
      </c>
      <c r="I65" s="45">
        <f t="shared" si="14"/>
        <v>0</v>
      </c>
      <c r="J65" s="45">
        <f t="shared" si="8"/>
        <v>14.902160389096256</v>
      </c>
      <c r="K65" s="45">
        <v>3.3</v>
      </c>
      <c r="L65" s="38">
        <f t="shared" si="9"/>
        <v>3.0635927587807523</v>
      </c>
      <c r="M65" s="38">
        <v>0</v>
      </c>
      <c r="N65" s="38">
        <f t="shared" si="13"/>
        <v>0</v>
      </c>
      <c r="O65" s="38">
        <f t="shared" si="11"/>
        <v>25.697500000000002</v>
      </c>
      <c r="P65" s="38">
        <f t="shared" si="12"/>
        <v>17.96575314787701</v>
      </c>
      <c r="Q65" s="68"/>
    </row>
    <row r="66" spans="1:17" ht="24.95" customHeight="1" x14ac:dyDescent="0.25">
      <c r="A66" s="82">
        <v>50</v>
      </c>
      <c r="B66" s="42" t="s">
        <v>766</v>
      </c>
      <c r="C66" s="42" t="s">
        <v>767</v>
      </c>
      <c r="D66" s="82" t="s">
        <v>763</v>
      </c>
      <c r="E66" s="38">
        <v>53.954999999999998</v>
      </c>
      <c r="F66" s="38">
        <f t="shared" si="5"/>
        <v>13.48875</v>
      </c>
      <c r="G66" s="38">
        <f t="shared" si="6"/>
        <v>8.9747300345316265</v>
      </c>
      <c r="H66" s="38">
        <v>17.850000000000001</v>
      </c>
      <c r="I66" s="45">
        <f t="shared" si="14"/>
        <v>29.750000000000004</v>
      </c>
      <c r="J66" s="45">
        <f t="shared" si="8"/>
        <v>38.724730034531632</v>
      </c>
      <c r="K66" s="45">
        <v>296.7</v>
      </c>
      <c r="L66" s="38">
        <f t="shared" si="9"/>
        <v>275.44483985765129</v>
      </c>
      <c r="M66" s="38">
        <v>40</v>
      </c>
      <c r="N66" s="38">
        <f t="shared" si="13"/>
        <v>53.333333333333336</v>
      </c>
      <c r="O66" s="38">
        <f t="shared" si="11"/>
        <v>368.03874999999999</v>
      </c>
      <c r="P66" s="38">
        <f t="shared" si="12"/>
        <v>367.50290322551626</v>
      </c>
      <c r="Q66" s="68"/>
    </row>
    <row r="67" spans="1:17" ht="24.95" customHeight="1" x14ac:dyDescent="0.25">
      <c r="A67" s="82">
        <v>51</v>
      </c>
      <c r="B67" s="42" t="s">
        <v>662</v>
      </c>
      <c r="C67" s="42" t="s">
        <v>661</v>
      </c>
      <c r="D67" s="82" t="s">
        <v>763</v>
      </c>
      <c r="E67" s="38">
        <v>104.605</v>
      </c>
      <c r="F67" s="38">
        <f t="shared" si="5"/>
        <v>26.151250000000001</v>
      </c>
      <c r="G67" s="38">
        <f t="shared" si="6"/>
        <v>17.399715230510257</v>
      </c>
      <c r="H67" s="38">
        <v>0</v>
      </c>
      <c r="I67" s="45">
        <f t="shared" si="14"/>
        <v>0</v>
      </c>
      <c r="J67" s="45">
        <f t="shared" si="8"/>
        <v>17.399715230510257</v>
      </c>
      <c r="K67" s="45">
        <v>42.6</v>
      </c>
      <c r="L67" s="38">
        <f t="shared" si="9"/>
        <v>39.548197431533346</v>
      </c>
      <c r="M67" s="38">
        <v>30</v>
      </c>
      <c r="N67" s="38">
        <f t="shared" si="13"/>
        <v>40</v>
      </c>
      <c r="O67" s="38">
        <f t="shared" si="11"/>
        <v>98.751249999999999</v>
      </c>
      <c r="P67" s="38">
        <f t="shared" si="12"/>
        <v>96.947912662043606</v>
      </c>
      <c r="Q67" s="68"/>
    </row>
    <row r="68" spans="1:17" ht="24.95" customHeight="1" x14ac:dyDescent="0.25">
      <c r="A68" s="82">
        <v>52</v>
      </c>
      <c r="B68" s="42" t="s">
        <v>507</v>
      </c>
      <c r="C68" s="42" t="s">
        <v>506</v>
      </c>
      <c r="D68" s="82" t="s">
        <v>763</v>
      </c>
      <c r="E68" s="38">
        <v>349.935</v>
      </c>
      <c r="F68" s="38">
        <f t="shared" si="5"/>
        <v>87.483750000000001</v>
      </c>
      <c r="G68" s="38">
        <f t="shared" si="6"/>
        <v>58.207249645701509</v>
      </c>
      <c r="H68" s="38">
        <v>0</v>
      </c>
      <c r="I68" s="45">
        <f t="shared" si="14"/>
        <v>0</v>
      </c>
      <c r="J68" s="45">
        <f t="shared" si="8"/>
        <v>58.207249645701509</v>
      </c>
      <c r="K68" s="45">
        <v>61.4</v>
      </c>
      <c r="L68" s="38">
        <f t="shared" si="9"/>
        <v>57.001392542163089</v>
      </c>
      <c r="M68" s="38">
        <v>30</v>
      </c>
      <c r="N68" s="38">
        <f t="shared" si="13"/>
        <v>40</v>
      </c>
      <c r="O68" s="38">
        <f t="shared" si="11"/>
        <v>178.88374999999999</v>
      </c>
      <c r="P68" s="38">
        <f t="shared" si="12"/>
        <v>155.2086421878646</v>
      </c>
      <c r="Q68" s="68"/>
    </row>
    <row r="69" spans="1:17" ht="24.95" customHeight="1" x14ac:dyDescent="0.25">
      <c r="A69" s="82">
        <v>53</v>
      </c>
      <c r="B69" s="42" t="s">
        <v>592</v>
      </c>
      <c r="C69" s="42" t="s">
        <v>591</v>
      </c>
      <c r="D69" s="82" t="s">
        <v>763</v>
      </c>
      <c r="E69" s="38">
        <v>342.1</v>
      </c>
      <c r="F69" s="38">
        <f t="shared" ref="F69:F75" si="15">E69/4</f>
        <v>85.525000000000006</v>
      </c>
      <c r="G69" s="38">
        <f t="shared" si="6"/>
        <v>56.903996753095534</v>
      </c>
      <c r="H69" s="38">
        <v>0</v>
      </c>
      <c r="I69" s="45">
        <f t="shared" si="14"/>
        <v>0</v>
      </c>
      <c r="J69" s="45">
        <f t="shared" si="8"/>
        <v>56.903996753095534</v>
      </c>
      <c r="K69" s="45">
        <v>4.5999999999999996</v>
      </c>
      <c r="L69" s="38">
        <f t="shared" si="9"/>
        <v>4.2704626334519578</v>
      </c>
      <c r="M69" s="38">
        <v>0</v>
      </c>
      <c r="N69" s="38">
        <f t="shared" si="13"/>
        <v>0</v>
      </c>
      <c r="O69" s="38">
        <f t="shared" si="11"/>
        <v>90.125</v>
      </c>
      <c r="P69" s="38">
        <f t="shared" si="12"/>
        <v>61.17445938654749</v>
      </c>
      <c r="Q69" s="68"/>
    </row>
    <row r="70" spans="1:17" ht="24.95" customHeight="1" x14ac:dyDescent="0.25">
      <c r="A70" s="82">
        <v>54</v>
      </c>
      <c r="B70" s="42" t="s">
        <v>768</v>
      </c>
      <c r="C70" s="42" t="s">
        <v>769</v>
      </c>
      <c r="D70" s="82" t="s">
        <v>763</v>
      </c>
      <c r="E70" s="38">
        <v>56.695</v>
      </c>
      <c r="F70" s="38">
        <f t="shared" si="15"/>
        <v>14.17375</v>
      </c>
      <c r="G70" s="38">
        <f t="shared" si="6"/>
        <v>9.4304942879764724</v>
      </c>
      <c r="H70" s="38">
        <v>0</v>
      </c>
      <c r="I70" s="45">
        <f t="shared" si="14"/>
        <v>0</v>
      </c>
      <c r="J70" s="45">
        <f t="shared" si="8"/>
        <v>9.4304942879764724</v>
      </c>
      <c r="K70" s="45">
        <v>49.65</v>
      </c>
      <c r="L70" s="38">
        <f t="shared" si="9"/>
        <v>46.093145598019497</v>
      </c>
      <c r="M70" s="38">
        <v>0</v>
      </c>
      <c r="N70" s="38">
        <f t="shared" si="13"/>
        <v>0</v>
      </c>
      <c r="O70" s="38">
        <f t="shared" si="11"/>
        <v>63.823749999999997</v>
      </c>
      <c r="P70" s="38">
        <f t="shared" si="12"/>
        <v>55.523639885995969</v>
      </c>
      <c r="Q70" s="68"/>
    </row>
    <row r="71" spans="1:17" ht="24.95" customHeight="1" x14ac:dyDescent="0.25">
      <c r="A71" s="82">
        <v>55</v>
      </c>
      <c r="B71" s="42" t="s">
        <v>515</v>
      </c>
      <c r="C71" s="42" t="s">
        <v>514</v>
      </c>
      <c r="D71" s="82" t="s">
        <v>763</v>
      </c>
      <c r="E71" s="38">
        <v>181.25</v>
      </c>
      <c r="F71" s="38">
        <f t="shared" si="15"/>
        <v>45.3125</v>
      </c>
      <c r="G71" s="38">
        <f t="shared" si="6"/>
        <v>30.148639028057779</v>
      </c>
      <c r="H71" s="38">
        <v>0</v>
      </c>
      <c r="I71" s="45">
        <f t="shared" si="14"/>
        <v>0</v>
      </c>
      <c r="J71" s="45">
        <f t="shared" si="8"/>
        <v>30.148639028057779</v>
      </c>
      <c r="K71" s="45">
        <v>90.35</v>
      </c>
      <c r="L71" s="38">
        <f t="shared" si="9"/>
        <v>83.877456289648777</v>
      </c>
      <c r="M71" s="38">
        <v>40</v>
      </c>
      <c r="N71" s="38">
        <f t="shared" si="13"/>
        <v>53.333333333333336</v>
      </c>
      <c r="O71" s="38">
        <f t="shared" si="11"/>
        <v>175.66249999999999</v>
      </c>
      <c r="P71" s="38">
        <f t="shared" si="12"/>
        <v>167.35942865103991</v>
      </c>
      <c r="Q71" s="68"/>
    </row>
    <row r="72" spans="1:17" ht="24.95" customHeight="1" x14ac:dyDescent="0.25">
      <c r="A72" s="82">
        <v>56</v>
      </c>
      <c r="B72" s="42" t="s">
        <v>658</v>
      </c>
      <c r="C72" s="42" t="s">
        <v>657</v>
      </c>
      <c r="D72" s="82" t="s">
        <v>763</v>
      </c>
      <c r="E72" s="38">
        <v>103.02500000000001</v>
      </c>
      <c r="F72" s="38">
        <f t="shared" si="15"/>
        <v>25.756250000000001</v>
      </c>
      <c r="G72" s="38">
        <f t="shared" si="6"/>
        <v>17.136902266844981</v>
      </c>
      <c r="H72" s="38">
        <v>0</v>
      </c>
      <c r="I72" s="45">
        <f t="shared" si="14"/>
        <v>0</v>
      </c>
      <c r="J72" s="45">
        <f t="shared" si="8"/>
        <v>17.136902266844981</v>
      </c>
      <c r="K72" s="45">
        <v>139.30000000000001</v>
      </c>
      <c r="L72" s="38">
        <f t="shared" si="9"/>
        <v>129.32074887822992</v>
      </c>
      <c r="M72" s="38">
        <v>60</v>
      </c>
      <c r="N72" s="38">
        <f t="shared" si="13"/>
        <v>80</v>
      </c>
      <c r="O72" s="38">
        <f t="shared" si="11"/>
        <v>225.05625000000001</v>
      </c>
      <c r="P72" s="38">
        <f t="shared" si="12"/>
        <v>226.45765114507489</v>
      </c>
      <c r="Q72" s="68"/>
    </row>
    <row r="73" spans="1:17" ht="24.95" customHeight="1" x14ac:dyDescent="0.25">
      <c r="A73" s="82">
        <v>57</v>
      </c>
      <c r="B73" s="42" t="s">
        <v>541</v>
      </c>
      <c r="C73" s="42" t="s">
        <v>540</v>
      </c>
      <c r="D73" s="82" t="s">
        <v>770</v>
      </c>
      <c r="E73" s="38">
        <v>21.945</v>
      </c>
      <c r="F73" s="38">
        <f t="shared" si="15"/>
        <v>5.4862500000000001</v>
      </c>
      <c r="G73" s="38">
        <f t="shared" si="6"/>
        <v>3.650272460528154</v>
      </c>
      <c r="H73" s="38">
        <v>0</v>
      </c>
      <c r="I73" s="45">
        <f t="shared" si="14"/>
        <v>0</v>
      </c>
      <c r="J73" s="45">
        <f t="shared" si="8"/>
        <v>3.650272460528154</v>
      </c>
      <c r="K73" s="38">
        <v>0</v>
      </c>
      <c r="L73" s="38">
        <f t="shared" si="9"/>
        <v>0</v>
      </c>
      <c r="M73" s="38">
        <v>0</v>
      </c>
      <c r="N73" s="38">
        <f t="shared" si="13"/>
        <v>0</v>
      </c>
      <c r="O73" s="38">
        <f t="shared" si="11"/>
        <v>5.4862500000000001</v>
      </c>
      <c r="P73" s="38">
        <f t="shared" si="12"/>
        <v>3.650272460528154</v>
      </c>
      <c r="Q73" s="68"/>
    </row>
    <row r="74" spans="1:17" ht="24.95" customHeight="1" x14ac:dyDescent="0.25">
      <c r="A74" s="82">
        <v>58</v>
      </c>
      <c r="B74" s="42" t="s">
        <v>771</v>
      </c>
      <c r="C74" s="42" t="s">
        <v>772</v>
      </c>
      <c r="D74" s="82" t="s">
        <v>770</v>
      </c>
      <c r="E74" s="38">
        <v>10</v>
      </c>
      <c r="F74" s="38">
        <f t="shared" si="15"/>
        <v>2.5</v>
      </c>
      <c r="G74" s="38">
        <f t="shared" si="6"/>
        <v>1.6633731877549118</v>
      </c>
      <c r="H74" s="38">
        <v>0</v>
      </c>
      <c r="I74" s="45">
        <f t="shared" si="14"/>
        <v>0</v>
      </c>
      <c r="J74" s="45">
        <f t="shared" si="8"/>
        <v>1.6633731877549118</v>
      </c>
      <c r="K74" s="45">
        <v>2.75</v>
      </c>
      <c r="L74" s="38">
        <f t="shared" si="9"/>
        <v>2.5529939656506269</v>
      </c>
      <c r="M74" s="38">
        <v>0</v>
      </c>
      <c r="N74" s="38">
        <f t="shared" si="13"/>
        <v>0</v>
      </c>
      <c r="O74" s="38">
        <f t="shared" si="11"/>
        <v>5.25</v>
      </c>
      <c r="P74" s="38">
        <f t="shared" si="12"/>
        <v>4.2163671534055389</v>
      </c>
      <c r="Q74" s="68"/>
    </row>
    <row r="75" spans="1:17" ht="24.95" customHeight="1" x14ac:dyDescent="0.25">
      <c r="A75" s="82">
        <v>59</v>
      </c>
      <c r="B75" s="42" t="s">
        <v>406</v>
      </c>
      <c r="C75" s="42" t="s">
        <v>399</v>
      </c>
      <c r="D75" s="82" t="s">
        <v>770</v>
      </c>
      <c r="E75" s="38">
        <v>751.48500000000001</v>
      </c>
      <c r="F75" s="38">
        <f t="shared" si="15"/>
        <v>187.87125</v>
      </c>
      <c r="G75" s="38">
        <v>125</v>
      </c>
      <c r="H75" s="45">
        <v>0</v>
      </c>
      <c r="I75" s="45">
        <f t="shared" si="14"/>
        <v>0</v>
      </c>
      <c r="J75" s="45">
        <f t="shared" si="8"/>
        <v>125</v>
      </c>
      <c r="K75" s="38">
        <v>28.25</v>
      </c>
      <c r="L75" s="38">
        <f t="shared" si="9"/>
        <v>26.226210738047349</v>
      </c>
      <c r="M75" s="45">
        <v>30</v>
      </c>
      <c r="N75" s="38">
        <f t="shared" si="13"/>
        <v>40</v>
      </c>
      <c r="O75" s="38">
        <f t="shared" si="11"/>
        <v>246.12125</v>
      </c>
      <c r="P75" s="38">
        <f t="shared" si="12"/>
        <v>191.22621073804734</v>
      </c>
      <c r="Q75" s="68"/>
    </row>
    <row r="76" spans="1:17" x14ac:dyDescent="0.25">
      <c r="A76" s="101"/>
      <c r="B76" s="101"/>
      <c r="C76" s="101"/>
      <c r="D76" s="101"/>
      <c r="E76" s="50"/>
      <c r="F76" s="50"/>
      <c r="G76" s="50"/>
      <c r="H76" s="50"/>
      <c r="I76" s="90"/>
      <c r="J76" s="90"/>
      <c r="K76" s="50"/>
      <c r="L76" s="90"/>
      <c r="M76" s="50"/>
      <c r="N76" s="90"/>
      <c r="O76" s="50"/>
      <c r="P76" s="50"/>
      <c r="Q76" s="50"/>
    </row>
    <row r="77" spans="1:17" ht="15.75" x14ac:dyDescent="0.25">
      <c r="A77" s="254"/>
      <c r="B77" s="254"/>
      <c r="C77" s="254"/>
      <c r="D77" s="254"/>
      <c r="E77" s="254"/>
      <c r="F77" s="254"/>
      <c r="G77" s="254"/>
      <c r="H77" s="254"/>
      <c r="I77" s="254"/>
      <c r="J77" s="254"/>
      <c r="K77" s="254"/>
      <c r="L77" s="254"/>
      <c r="M77" s="254"/>
      <c r="N77" s="254"/>
      <c r="O77" s="255"/>
      <c r="P77" s="50"/>
      <c r="Q77" s="50"/>
    </row>
    <row r="78" spans="1:17" ht="38.25" x14ac:dyDescent="0.25">
      <c r="A78" s="91" t="s">
        <v>285</v>
      </c>
      <c r="B78" s="84" t="s">
        <v>264</v>
      </c>
      <c r="C78" s="92" t="s">
        <v>284</v>
      </c>
      <c r="D78" s="74" t="s">
        <v>266</v>
      </c>
      <c r="E78" s="252" t="s">
        <v>267</v>
      </c>
      <c r="F78" s="252"/>
      <c r="G78" s="252"/>
      <c r="H78" s="252"/>
      <c r="I78" s="252"/>
      <c r="J78" s="84"/>
      <c r="K78" s="252" t="s">
        <v>268</v>
      </c>
      <c r="L78" s="252"/>
      <c r="M78" s="248" t="s">
        <v>703</v>
      </c>
      <c r="N78" s="248"/>
      <c r="O78" s="84"/>
      <c r="P78" s="41"/>
      <c r="Q78" s="78"/>
    </row>
    <row r="79" spans="1:17" ht="64.5" x14ac:dyDescent="0.25">
      <c r="A79" s="249" t="s">
        <v>773</v>
      </c>
      <c r="B79" s="249"/>
      <c r="C79" s="249"/>
      <c r="D79" s="249"/>
      <c r="E79" s="79" t="s">
        <v>271</v>
      </c>
      <c r="F79" s="79" t="s">
        <v>272</v>
      </c>
      <c r="G79" s="79" t="s">
        <v>273</v>
      </c>
      <c r="H79" s="79" t="s">
        <v>274</v>
      </c>
      <c r="I79" s="59" t="s">
        <v>275</v>
      </c>
      <c r="J79" s="80" t="s">
        <v>276</v>
      </c>
      <c r="K79" s="79" t="s">
        <v>271</v>
      </c>
      <c r="L79" s="81" t="s">
        <v>277</v>
      </c>
      <c r="M79" s="79" t="s">
        <v>278</v>
      </c>
      <c r="N79" s="79" t="s">
        <v>282</v>
      </c>
      <c r="O79" s="84" t="s">
        <v>270</v>
      </c>
      <c r="P79" s="84" t="s">
        <v>279</v>
      </c>
      <c r="Q79" s="50"/>
    </row>
    <row r="80" spans="1:17" ht="30" customHeight="1" x14ac:dyDescent="0.25">
      <c r="A80" s="85">
        <v>1</v>
      </c>
      <c r="B80" s="149" t="s">
        <v>459</v>
      </c>
      <c r="C80" s="87" t="s">
        <v>458</v>
      </c>
      <c r="D80" s="82" t="s">
        <v>774</v>
      </c>
      <c r="E80" s="38">
        <v>87.1</v>
      </c>
      <c r="F80" s="38">
        <f t="shared" ref="F80:F97" si="16">E80/4</f>
        <v>21.774999999999999</v>
      </c>
      <c r="G80" s="38">
        <f>F80/$F$95*$G$95</f>
        <v>54.205770331831417</v>
      </c>
      <c r="H80" s="38">
        <v>137.85</v>
      </c>
      <c r="I80" s="38">
        <v>375</v>
      </c>
      <c r="J80" s="38">
        <f>G80+I80</f>
        <v>429.20577033183145</v>
      </c>
      <c r="K80" s="38">
        <v>132</v>
      </c>
      <c r="L80" s="38">
        <v>300</v>
      </c>
      <c r="M80" s="38">
        <v>0</v>
      </c>
      <c r="N80" s="38">
        <f>M80/M89*N89</f>
        <v>0</v>
      </c>
      <c r="O80" s="38">
        <f>F80+H80+K80+M80</f>
        <v>291.625</v>
      </c>
      <c r="P80" s="38">
        <f>J80+L80+N80</f>
        <v>729.20577033183145</v>
      </c>
      <c r="Q80" s="62"/>
    </row>
    <row r="81" spans="1:17" ht="30" customHeight="1" x14ac:dyDescent="0.25">
      <c r="A81" s="85">
        <v>2</v>
      </c>
      <c r="B81" s="149" t="s">
        <v>620</v>
      </c>
      <c r="C81" s="87" t="s">
        <v>619</v>
      </c>
      <c r="D81" s="82" t="s">
        <v>774</v>
      </c>
      <c r="E81" s="38">
        <v>10</v>
      </c>
      <c r="F81" s="38">
        <f t="shared" si="16"/>
        <v>2.5</v>
      </c>
      <c r="G81" s="38">
        <f t="shared" ref="G81:G93" si="17">F81/$F$95*$G$95</f>
        <v>6.223394986433</v>
      </c>
      <c r="H81" s="45">
        <v>20.100000000000001</v>
      </c>
      <c r="I81" s="38">
        <f>H81/$H$80*$I$80</f>
        <v>54.678998911860724</v>
      </c>
      <c r="J81" s="38">
        <f t="shared" ref="J81:J99" si="18">G81+I81</f>
        <v>60.902393898293724</v>
      </c>
      <c r="K81" s="38">
        <v>0</v>
      </c>
      <c r="L81" s="45">
        <f>K81/$K$80*$L$80</f>
        <v>0</v>
      </c>
      <c r="M81" s="38">
        <v>0</v>
      </c>
      <c r="N81" s="38">
        <f>M81/M89*N89</f>
        <v>0</v>
      </c>
      <c r="O81" s="38">
        <f>F81+H81+K81+M81</f>
        <v>22.6</v>
      </c>
      <c r="P81" s="38">
        <f>J81+L81+N81</f>
        <v>60.902393898293724</v>
      </c>
      <c r="Q81" s="62"/>
    </row>
    <row r="82" spans="1:17" ht="30" customHeight="1" x14ac:dyDescent="0.25">
      <c r="A82" s="85">
        <v>3</v>
      </c>
      <c r="B82" s="149" t="s">
        <v>775</v>
      </c>
      <c r="C82" s="82" t="s">
        <v>668</v>
      </c>
      <c r="D82" s="82" t="s">
        <v>774</v>
      </c>
      <c r="E82" s="38">
        <v>89.034999999999997</v>
      </c>
      <c r="F82" s="38">
        <f t="shared" si="16"/>
        <v>22.258749999999999</v>
      </c>
      <c r="G82" s="38">
        <f t="shared" si="17"/>
        <v>55.409997261706209</v>
      </c>
      <c r="H82" s="38">
        <v>0</v>
      </c>
      <c r="I82" s="38">
        <f t="shared" ref="I82:I99" si="19">H82/$H$80*$I$80</f>
        <v>0</v>
      </c>
      <c r="J82" s="38">
        <f t="shared" si="18"/>
        <v>55.409997261706209</v>
      </c>
      <c r="K82" s="38">
        <v>60.55</v>
      </c>
      <c r="L82" s="45">
        <f t="shared" ref="L82:L99" si="20">K82/$K$80*$L$80</f>
        <v>137.61363636363635</v>
      </c>
      <c r="M82" s="38">
        <v>0</v>
      </c>
      <c r="N82" s="38">
        <f>M82/M89*N89</f>
        <v>0</v>
      </c>
      <c r="O82" s="38">
        <f t="shared" ref="O82:O99" si="21">F82+H82+K82+M82</f>
        <v>82.808750000000003</v>
      </c>
      <c r="P82" s="38">
        <f t="shared" ref="P82:P99" si="22">J82+L82+N82</f>
        <v>193.02363362534254</v>
      </c>
      <c r="Q82" s="62"/>
    </row>
    <row r="83" spans="1:17" ht="30" customHeight="1" x14ac:dyDescent="0.25">
      <c r="A83" s="85">
        <v>4</v>
      </c>
      <c r="B83" s="149" t="s">
        <v>566</v>
      </c>
      <c r="C83" s="87" t="s">
        <v>565</v>
      </c>
      <c r="D83" s="82" t="s">
        <v>774</v>
      </c>
      <c r="E83" s="38">
        <v>98.825000000000003</v>
      </c>
      <c r="F83" s="38">
        <f t="shared" si="16"/>
        <v>24.706250000000001</v>
      </c>
      <c r="G83" s="38">
        <f t="shared" si="17"/>
        <v>61.502700953424117</v>
      </c>
      <c r="H83" s="38">
        <v>0</v>
      </c>
      <c r="I83" s="38">
        <f t="shared" si="19"/>
        <v>0</v>
      </c>
      <c r="J83" s="38">
        <f t="shared" si="18"/>
        <v>61.502700953424117</v>
      </c>
      <c r="K83" s="38">
        <v>27.8</v>
      </c>
      <c r="L83" s="45">
        <f t="shared" si="20"/>
        <v>63.18181818181818</v>
      </c>
      <c r="M83" s="38">
        <v>30</v>
      </c>
      <c r="N83" s="38">
        <f>M83/$M$89*$N$89</f>
        <v>30</v>
      </c>
      <c r="O83" s="38">
        <f t="shared" si="21"/>
        <v>82.506249999999994</v>
      </c>
      <c r="P83" s="38">
        <f t="shared" si="22"/>
        <v>154.68451913524228</v>
      </c>
      <c r="Q83" s="62"/>
    </row>
    <row r="84" spans="1:17" ht="30" customHeight="1" x14ac:dyDescent="0.25">
      <c r="A84" s="85">
        <v>5</v>
      </c>
      <c r="B84" s="149" t="s">
        <v>568</v>
      </c>
      <c r="C84" s="87" t="s">
        <v>567</v>
      </c>
      <c r="D84" s="82" t="s">
        <v>774</v>
      </c>
      <c r="E84" s="38">
        <v>66.25</v>
      </c>
      <c r="F84" s="38">
        <f t="shared" si="16"/>
        <v>16.5625</v>
      </c>
      <c r="G84" s="38">
        <f t="shared" si="17"/>
        <v>41.229991785118621</v>
      </c>
      <c r="H84" s="38">
        <v>106.5</v>
      </c>
      <c r="I84" s="38">
        <f t="shared" si="19"/>
        <v>289.71708378672469</v>
      </c>
      <c r="J84" s="38">
        <f t="shared" si="18"/>
        <v>330.9470755718433</v>
      </c>
      <c r="K84" s="38">
        <v>128.4</v>
      </c>
      <c r="L84" s="45">
        <f t="shared" si="20"/>
        <v>291.81818181818181</v>
      </c>
      <c r="M84" s="38">
        <v>30</v>
      </c>
      <c r="N84" s="38">
        <f>M84/$M$89*$N$89</f>
        <v>30</v>
      </c>
      <c r="O84" s="38">
        <f t="shared" si="21"/>
        <v>281.46249999999998</v>
      </c>
      <c r="P84" s="38">
        <f t="shared" si="22"/>
        <v>652.76525739002511</v>
      </c>
      <c r="Q84" s="62"/>
    </row>
    <row r="85" spans="1:17" ht="30" customHeight="1" x14ac:dyDescent="0.25">
      <c r="A85" s="85">
        <v>6</v>
      </c>
      <c r="B85" s="149" t="s">
        <v>562</v>
      </c>
      <c r="C85" s="87" t="s">
        <v>561</v>
      </c>
      <c r="D85" s="82" t="s">
        <v>774</v>
      </c>
      <c r="E85" s="135">
        <v>74.405000000000001</v>
      </c>
      <c r="F85" s="38">
        <f t="shared" si="16"/>
        <v>18.60125</v>
      </c>
      <c r="G85" s="38">
        <f t="shared" si="17"/>
        <v>46.305170396554736</v>
      </c>
      <c r="H85" s="54">
        <v>0</v>
      </c>
      <c r="I85" s="38">
        <f t="shared" si="19"/>
        <v>0</v>
      </c>
      <c r="J85" s="38">
        <f t="shared" si="18"/>
        <v>46.305170396554736</v>
      </c>
      <c r="K85" s="54">
        <v>0</v>
      </c>
      <c r="L85" s="45">
        <f t="shared" si="20"/>
        <v>0</v>
      </c>
      <c r="M85" s="54">
        <v>0</v>
      </c>
      <c r="N85" s="38">
        <f t="shared" ref="N85:N99" si="23">M85/$M$89*$N$89</f>
        <v>0</v>
      </c>
      <c r="O85" s="38">
        <f t="shared" si="21"/>
        <v>18.60125</v>
      </c>
      <c r="P85" s="38">
        <f t="shared" si="22"/>
        <v>46.305170396554736</v>
      </c>
      <c r="Q85" s="62"/>
    </row>
    <row r="86" spans="1:17" ht="30" customHeight="1" x14ac:dyDescent="0.25">
      <c r="A86" s="85">
        <v>7</v>
      </c>
      <c r="B86" s="149" t="s">
        <v>461</v>
      </c>
      <c r="C86" s="87" t="s">
        <v>460</v>
      </c>
      <c r="D86" s="82" t="s">
        <v>774</v>
      </c>
      <c r="E86" s="38">
        <v>18.745000000000001</v>
      </c>
      <c r="F86" s="38">
        <f t="shared" ref="F86" si="24">E86/4</f>
        <v>4.6862500000000002</v>
      </c>
      <c r="G86" s="38">
        <f t="shared" si="17"/>
        <v>11.665753902068658</v>
      </c>
      <c r="H86" s="38">
        <v>64.650000000000006</v>
      </c>
      <c r="I86" s="38">
        <f t="shared" si="19"/>
        <v>175.87051142546247</v>
      </c>
      <c r="J86" s="38">
        <f t="shared" si="18"/>
        <v>187.53626532753111</v>
      </c>
      <c r="K86" s="38">
        <v>31.65</v>
      </c>
      <c r="L86" s="45">
        <f t="shared" si="20"/>
        <v>71.931818181818173</v>
      </c>
      <c r="M86" s="38">
        <v>30</v>
      </c>
      <c r="N86" s="38">
        <f t="shared" si="23"/>
        <v>30</v>
      </c>
      <c r="O86" s="38">
        <f t="shared" si="21"/>
        <v>130.98625000000001</v>
      </c>
      <c r="P86" s="38">
        <f t="shared" si="22"/>
        <v>289.4680835093493</v>
      </c>
      <c r="Q86" s="62"/>
    </row>
    <row r="87" spans="1:17" ht="30" customHeight="1" x14ac:dyDescent="0.25">
      <c r="A87" s="85">
        <v>8</v>
      </c>
      <c r="B87" s="149" t="s">
        <v>457</v>
      </c>
      <c r="C87" s="87" t="s">
        <v>456</v>
      </c>
      <c r="D87" s="82" t="s">
        <v>774</v>
      </c>
      <c r="E87" s="38">
        <v>0</v>
      </c>
      <c r="F87" s="38">
        <f t="shared" si="16"/>
        <v>0</v>
      </c>
      <c r="G87" s="38">
        <f t="shared" si="17"/>
        <v>0</v>
      </c>
      <c r="H87" s="45">
        <v>64.8</v>
      </c>
      <c r="I87" s="38">
        <f t="shared" si="19"/>
        <v>176.27856365614801</v>
      </c>
      <c r="J87" s="38">
        <f t="shared" si="18"/>
        <v>176.27856365614801</v>
      </c>
      <c r="K87" s="38">
        <v>26.9</v>
      </c>
      <c r="L87" s="45">
        <f t="shared" si="20"/>
        <v>61.136363636363633</v>
      </c>
      <c r="M87" s="38">
        <v>20</v>
      </c>
      <c r="N87" s="38">
        <f t="shared" si="23"/>
        <v>20</v>
      </c>
      <c r="O87" s="38">
        <f t="shared" si="21"/>
        <v>111.69999999999999</v>
      </c>
      <c r="P87" s="38">
        <f t="shared" si="22"/>
        <v>257.41492729251161</v>
      </c>
      <c r="Q87" s="62"/>
    </row>
    <row r="88" spans="1:17" ht="30" customHeight="1" x14ac:dyDescent="0.25">
      <c r="A88" s="85">
        <v>9</v>
      </c>
      <c r="B88" s="149" t="s">
        <v>776</v>
      </c>
      <c r="C88" s="87" t="s">
        <v>777</v>
      </c>
      <c r="D88" s="82" t="s">
        <v>774</v>
      </c>
      <c r="E88" s="38">
        <v>129.05500000000001</v>
      </c>
      <c r="F88" s="38">
        <f t="shared" si="16"/>
        <v>32.263750000000002</v>
      </c>
      <c r="G88" s="38">
        <f t="shared" si="17"/>
        <v>80.316023997411065</v>
      </c>
      <c r="H88" s="45">
        <v>0</v>
      </c>
      <c r="I88" s="38">
        <f t="shared" si="19"/>
        <v>0</v>
      </c>
      <c r="J88" s="38">
        <f t="shared" si="18"/>
        <v>80.316023997411065</v>
      </c>
      <c r="K88" s="38">
        <v>17.95</v>
      </c>
      <c r="L88" s="45">
        <f t="shared" si="20"/>
        <v>40.795454545454547</v>
      </c>
      <c r="M88" s="38">
        <v>60</v>
      </c>
      <c r="N88" s="38">
        <f t="shared" si="23"/>
        <v>60</v>
      </c>
      <c r="O88" s="38">
        <f t="shared" si="21"/>
        <v>110.21375</v>
      </c>
      <c r="P88" s="38">
        <f t="shared" si="22"/>
        <v>181.1114785428656</v>
      </c>
      <c r="Q88" s="62"/>
    </row>
    <row r="89" spans="1:17" ht="30" customHeight="1" x14ac:dyDescent="0.25">
      <c r="A89" s="85">
        <v>10</v>
      </c>
      <c r="B89" s="149" t="s">
        <v>705</v>
      </c>
      <c r="C89" s="87" t="s">
        <v>706</v>
      </c>
      <c r="D89" s="82" t="s">
        <v>774</v>
      </c>
      <c r="E89" s="53">
        <v>127.15</v>
      </c>
      <c r="F89" s="38">
        <f t="shared" si="16"/>
        <v>31.787500000000001</v>
      </c>
      <c r="G89" s="38">
        <f t="shared" si="17"/>
        <v>79.130467252495592</v>
      </c>
      <c r="H89" s="53">
        <v>76.2</v>
      </c>
      <c r="I89" s="38">
        <f t="shared" si="19"/>
        <v>207.29053318824811</v>
      </c>
      <c r="J89" s="38">
        <f t="shared" si="18"/>
        <v>286.42100044074368</v>
      </c>
      <c r="K89" s="53">
        <v>66.599999999999994</v>
      </c>
      <c r="L89" s="45">
        <f t="shared" si="20"/>
        <v>151.36363636363635</v>
      </c>
      <c r="M89" s="43">
        <v>200</v>
      </c>
      <c r="N89" s="43">
        <v>200</v>
      </c>
      <c r="O89" s="38">
        <f t="shared" si="21"/>
        <v>374.58749999999998</v>
      </c>
      <c r="P89" s="38">
        <f t="shared" si="22"/>
        <v>637.78463680438006</v>
      </c>
      <c r="Q89" s="62"/>
    </row>
    <row r="90" spans="1:17" ht="30" customHeight="1" x14ac:dyDescent="0.25">
      <c r="A90" s="85">
        <v>11</v>
      </c>
      <c r="B90" s="149" t="s">
        <v>618</v>
      </c>
      <c r="C90" s="87" t="s">
        <v>617</v>
      </c>
      <c r="D90" s="82" t="s">
        <v>774</v>
      </c>
      <c r="E90" s="38">
        <v>163.44999999999999</v>
      </c>
      <c r="F90" s="38">
        <f t="shared" si="16"/>
        <v>40.862499999999997</v>
      </c>
      <c r="G90" s="38">
        <f t="shared" si="17"/>
        <v>101.72139105324736</v>
      </c>
      <c r="H90" s="45">
        <v>100.95</v>
      </c>
      <c r="I90" s="38">
        <f t="shared" si="19"/>
        <v>274.61915125136022</v>
      </c>
      <c r="J90" s="38">
        <f t="shared" si="18"/>
        <v>376.3405423046076</v>
      </c>
      <c r="K90" s="38">
        <v>34.049999999999997</v>
      </c>
      <c r="L90" s="45">
        <f t="shared" si="20"/>
        <v>77.386363636363626</v>
      </c>
      <c r="M90" s="38">
        <v>30</v>
      </c>
      <c r="N90" s="38">
        <f t="shared" si="23"/>
        <v>30</v>
      </c>
      <c r="O90" s="38">
        <f t="shared" si="21"/>
        <v>205.86250000000001</v>
      </c>
      <c r="P90" s="38">
        <f t="shared" si="22"/>
        <v>483.72690594097122</v>
      </c>
      <c r="Q90" s="62"/>
    </row>
    <row r="91" spans="1:17" ht="30" customHeight="1" x14ac:dyDescent="0.25">
      <c r="A91" s="85">
        <v>12</v>
      </c>
      <c r="B91" s="149" t="s">
        <v>778</v>
      </c>
      <c r="C91" s="87" t="s">
        <v>779</v>
      </c>
      <c r="D91" s="82" t="s">
        <v>774</v>
      </c>
      <c r="E91" s="38">
        <v>10</v>
      </c>
      <c r="F91" s="38">
        <f t="shared" si="16"/>
        <v>2.5</v>
      </c>
      <c r="G91" s="38">
        <f t="shared" si="17"/>
        <v>6.223394986433</v>
      </c>
      <c r="H91" s="45">
        <v>0</v>
      </c>
      <c r="I91" s="38">
        <f t="shared" si="19"/>
        <v>0</v>
      </c>
      <c r="J91" s="38">
        <f t="shared" si="18"/>
        <v>6.223394986433</v>
      </c>
      <c r="K91" s="38">
        <v>6.25</v>
      </c>
      <c r="L91" s="45">
        <f t="shared" si="20"/>
        <v>14.204545454545455</v>
      </c>
      <c r="M91" s="38">
        <v>0</v>
      </c>
      <c r="N91" s="38">
        <f t="shared" si="23"/>
        <v>0</v>
      </c>
      <c r="O91" s="38">
        <f t="shared" si="21"/>
        <v>8.75</v>
      </c>
      <c r="P91" s="38">
        <f t="shared" si="22"/>
        <v>20.427940440978453</v>
      </c>
      <c r="Q91" s="62"/>
    </row>
    <row r="92" spans="1:17" ht="30" customHeight="1" x14ac:dyDescent="0.25">
      <c r="A92" s="85">
        <v>13</v>
      </c>
      <c r="B92" s="149" t="s">
        <v>780</v>
      </c>
      <c r="C92" s="87" t="s">
        <v>781</v>
      </c>
      <c r="D92" s="82" t="s">
        <v>774</v>
      </c>
      <c r="E92" s="38">
        <v>96.174999999999997</v>
      </c>
      <c r="F92" s="38">
        <f t="shared" si="16"/>
        <v>24.043749999999999</v>
      </c>
      <c r="G92" s="38">
        <f t="shared" si="17"/>
        <v>59.853501282019373</v>
      </c>
      <c r="H92" s="45">
        <v>0</v>
      </c>
      <c r="I92" s="38">
        <f t="shared" si="19"/>
        <v>0</v>
      </c>
      <c r="J92" s="38">
        <f t="shared" si="18"/>
        <v>59.853501282019373</v>
      </c>
      <c r="K92" s="38">
        <v>3.95</v>
      </c>
      <c r="L92" s="45">
        <f t="shared" si="20"/>
        <v>8.9772727272727284</v>
      </c>
      <c r="M92" s="38">
        <v>0</v>
      </c>
      <c r="N92" s="38">
        <f t="shared" si="23"/>
        <v>0</v>
      </c>
      <c r="O92" s="38">
        <f t="shared" si="21"/>
        <v>27.993749999999999</v>
      </c>
      <c r="P92" s="38">
        <f t="shared" si="22"/>
        <v>68.830774009292099</v>
      </c>
      <c r="Q92" s="62"/>
    </row>
    <row r="93" spans="1:17" ht="30" customHeight="1" x14ac:dyDescent="0.25">
      <c r="A93" s="85">
        <v>14</v>
      </c>
      <c r="B93" s="149" t="s">
        <v>782</v>
      </c>
      <c r="C93" s="87" t="s">
        <v>783</v>
      </c>
      <c r="D93" s="82" t="s">
        <v>774</v>
      </c>
      <c r="E93" s="38">
        <v>42.67</v>
      </c>
      <c r="F93" s="38">
        <f t="shared" si="16"/>
        <v>10.6675</v>
      </c>
      <c r="G93" s="38">
        <f t="shared" si="17"/>
        <v>26.555226407109608</v>
      </c>
      <c r="H93" s="45">
        <v>16.2</v>
      </c>
      <c r="I93" s="38">
        <f t="shared" si="19"/>
        <v>44.069640914037002</v>
      </c>
      <c r="J93" s="38">
        <f t="shared" si="18"/>
        <v>70.62486732114661</v>
      </c>
      <c r="K93" s="38">
        <v>1.3</v>
      </c>
      <c r="L93" s="45">
        <f t="shared" si="20"/>
        <v>2.954545454545455</v>
      </c>
      <c r="M93" s="38">
        <v>40</v>
      </c>
      <c r="N93" s="38">
        <f t="shared" si="23"/>
        <v>40</v>
      </c>
      <c r="O93" s="38">
        <f t="shared" si="21"/>
        <v>68.167500000000004</v>
      </c>
      <c r="P93" s="38">
        <f t="shared" si="22"/>
        <v>113.57941277569206</v>
      </c>
      <c r="Q93" s="62"/>
    </row>
    <row r="94" spans="1:17" ht="30" customHeight="1" x14ac:dyDescent="0.25">
      <c r="A94" s="85">
        <v>15</v>
      </c>
      <c r="B94" s="149" t="s">
        <v>327</v>
      </c>
      <c r="C94" s="87" t="s">
        <v>326</v>
      </c>
      <c r="D94" s="82" t="s">
        <v>774</v>
      </c>
      <c r="E94" s="38">
        <v>94.825000000000003</v>
      </c>
      <c r="F94" s="38">
        <f t="shared" si="16"/>
        <v>23.706250000000001</v>
      </c>
      <c r="G94" s="38">
        <f>F94/$F$95*$G$95</f>
        <v>59.01334295885092</v>
      </c>
      <c r="H94" s="45">
        <v>0</v>
      </c>
      <c r="I94" s="38">
        <f t="shared" si="19"/>
        <v>0</v>
      </c>
      <c r="J94" s="38">
        <f t="shared" si="18"/>
        <v>59.01334295885092</v>
      </c>
      <c r="K94" s="38">
        <v>82.15</v>
      </c>
      <c r="L94" s="45">
        <f t="shared" si="20"/>
        <v>186.70454545454547</v>
      </c>
      <c r="M94" s="38">
        <v>80</v>
      </c>
      <c r="N94" s="38">
        <f t="shared" si="23"/>
        <v>80</v>
      </c>
      <c r="O94" s="38">
        <f t="shared" si="21"/>
        <v>185.85624999999999</v>
      </c>
      <c r="P94" s="38">
        <f t="shared" si="22"/>
        <v>325.71788841339639</v>
      </c>
      <c r="Q94" s="62"/>
    </row>
    <row r="95" spans="1:17" ht="30" customHeight="1" x14ac:dyDescent="0.25">
      <c r="A95" s="85">
        <v>16</v>
      </c>
      <c r="B95" s="149" t="s">
        <v>784</v>
      </c>
      <c r="C95" s="87" t="s">
        <v>785</v>
      </c>
      <c r="D95" s="82" t="s">
        <v>774</v>
      </c>
      <c r="E95" s="38">
        <v>200.85499999999999</v>
      </c>
      <c r="F95" s="38">
        <f t="shared" si="16"/>
        <v>50.213749999999997</v>
      </c>
      <c r="G95" s="45">
        <v>125</v>
      </c>
      <c r="H95" s="45">
        <v>60</v>
      </c>
      <c r="I95" s="38">
        <f t="shared" si="19"/>
        <v>163.22089227421111</v>
      </c>
      <c r="J95" s="38">
        <f t="shared" si="18"/>
        <v>288.22089227421111</v>
      </c>
      <c r="K95" s="38">
        <v>58.8</v>
      </c>
      <c r="L95" s="45">
        <f t="shared" si="20"/>
        <v>133.63636363636363</v>
      </c>
      <c r="M95" s="38">
        <v>40</v>
      </c>
      <c r="N95" s="38">
        <f t="shared" si="23"/>
        <v>40</v>
      </c>
      <c r="O95" s="38">
        <f t="shared" si="21"/>
        <v>209.01375000000002</v>
      </c>
      <c r="P95" s="38">
        <f t="shared" si="22"/>
        <v>461.85725591057474</v>
      </c>
      <c r="Q95" s="62"/>
    </row>
    <row r="96" spans="1:17" ht="30" customHeight="1" x14ac:dyDescent="0.25">
      <c r="A96" s="85">
        <v>17</v>
      </c>
      <c r="B96" s="149" t="s">
        <v>786</v>
      </c>
      <c r="C96" s="87" t="s">
        <v>787</v>
      </c>
      <c r="D96" s="82" t="s">
        <v>774</v>
      </c>
      <c r="E96" s="38">
        <v>78.099999999999994</v>
      </c>
      <c r="F96" s="38">
        <f t="shared" si="16"/>
        <v>19.524999999999999</v>
      </c>
      <c r="G96" s="38">
        <f t="shared" ref="G96:G99" si="25">F96/$F$95*$G$95</f>
        <v>48.604714844041716</v>
      </c>
      <c r="H96" s="45">
        <v>0</v>
      </c>
      <c r="I96" s="38">
        <f t="shared" si="19"/>
        <v>0</v>
      </c>
      <c r="J96" s="38">
        <f t="shared" si="18"/>
        <v>48.604714844041716</v>
      </c>
      <c r="K96" s="38">
        <v>102.95</v>
      </c>
      <c r="L96" s="45">
        <f t="shared" si="20"/>
        <v>233.97727272727272</v>
      </c>
      <c r="M96" s="38">
        <v>40</v>
      </c>
      <c r="N96" s="38">
        <f t="shared" si="23"/>
        <v>40</v>
      </c>
      <c r="O96" s="38">
        <f t="shared" si="21"/>
        <v>162.47499999999999</v>
      </c>
      <c r="P96" s="38">
        <f t="shared" si="22"/>
        <v>322.58198757131441</v>
      </c>
      <c r="Q96" s="62"/>
    </row>
    <row r="97" spans="1:17" ht="30" customHeight="1" x14ac:dyDescent="0.25">
      <c r="A97" s="85">
        <v>18</v>
      </c>
      <c r="B97" s="149" t="s">
        <v>329</v>
      </c>
      <c r="C97" s="87" t="s">
        <v>328</v>
      </c>
      <c r="D97" s="82" t="s">
        <v>774</v>
      </c>
      <c r="E97" s="38">
        <v>18.75</v>
      </c>
      <c r="F97" s="38">
        <f t="shared" si="16"/>
        <v>4.6875</v>
      </c>
      <c r="G97" s="38">
        <f t="shared" si="25"/>
        <v>11.668865599561872</v>
      </c>
      <c r="H97" s="45">
        <v>32.25</v>
      </c>
      <c r="I97" s="38">
        <f t="shared" si="19"/>
        <v>87.731229597388463</v>
      </c>
      <c r="J97" s="38">
        <f t="shared" si="18"/>
        <v>99.400095196950332</v>
      </c>
      <c r="K97" s="38">
        <v>83.65</v>
      </c>
      <c r="L97" s="45">
        <f t="shared" si="20"/>
        <v>190.11363636363637</v>
      </c>
      <c r="M97" s="38">
        <v>0</v>
      </c>
      <c r="N97" s="38">
        <f t="shared" si="23"/>
        <v>0</v>
      </c>
      <c r="O97" s="38">
        <f t="shared" si="21"/>
        <v>120.58750000000001</v>
      </c>
      <c r="P97" s="38">
        <f t="shared" si="22"/>
        <v>289.51373156058673</v>
      </c>
      <c r="Q97" s="62"/>
    </row>
    <row r="98" spans="1:17" ht="30" customHeight="1" x14ac:dyDescent="0.25">
      <c r="A98" s="85">
        <v>19</v>
      </c>
      <c r="B98" s="149" t="s">
        <v>447</v>
      </c>
      <c r="C98" s="87" t="s">
        <v>446</v>
      </c>
      <c r="D98" s="82" t="s">
        <v>774</v>
      </c>
      <c r="E98" s="38">
        <v>70.75</v>
      </c>
      <c r="F98" s="38">
        <f t="shared" ref="F98:F99" si="26">E98/4</f>
        <v>17.6875</v>
      </c>
      <c r="G98" s="38">
        <f t="shared" si="25"/>
        <v>44.030519529013468</v>
      </c>
      <c r="H98" s="45">
        <v>0</v>
      </c>
      <c r="I98" s="38">
        <f t="shared" si="19"/>
        <v>0</v>
      </c>
      <c r="J98" s="38">
        <f t="shared" si="18"/>
        <v>44.030519529013468</v>
      </c>
      <c r="K98" s="38">
        <v>3.9</v>
      </c>
      <c r="L98" s="45">
        <f t="shared" si="20"/>
        <v>8.8636363636363633</v>
      </c>
      <c r="M98" s="45">
        <v>0</v>
      </c>
      <c r="N98" s="38">
        <f t="shared" si="23"/>
        <v>0</v>
      </c>
      <c r="O98" s="38">
        <f t="shared" si="21"/>
        <v>21.587499999999999</v>
      </c>
      <c r="P98" s="38">
        <f t="shared" si="22"/>
        <v>52.894155892649835</v>
      </c>
      <c r="Q98" s="62"/>
    </row>
    <row r="99" spans="1:17" ht="30" customHeight="1" x14ac:dyDescent="0.25">
      <c r="A99" s="85">
        <v>20</v>
      </c>
      <c r="B99" s="149" t="s">
        <v>335</v>
      </c>
      <c r="C99" s="87" t="s">
        <v>334</v>
      </c>
      <c r="D99" s="82" t="s">
        <v>774</v>
      </c>
      <c r="E99" s="38">
        <v>10</v>
      </c>
      <c r="F99" s="38">
        <f t="shared" si="26"/>
        <v>2.5</v>
      </c>
      <c r="G99" s="38">
        <f t="shared" si="25"/>
        <v>6.223394986433</v>
      </c>
      <c r="H99" s="38">
        <v>63.9</v>
      </c>
      <c r="I99" s="38">
        <f t="shared" si="19"/>
        <v>173.83025027203482</v>
      </c>
      <c r="J99" s="38">
        <f t="shared" si="18"/>
        <v>180.05364525846781</v>
      </c>
      <c r="K99" s="38">
        <v>25</v>
      </c>
      <c r="L99" s="45">
        <f t="shared" si="20"/>
        <v>56.81818181818182</v>
      </c>
      <c r="M99" s="38">
        <v>0</v>
      </c>
      <c r="N99" s="38">
        <f t="shared" si="23"/>
        <v>0</v>
      </c>
      <c r="O99" s="38">
        <f t="shared" si="21"/>
        <v>91.4</v>
      </c>
      <c r="P99" s="38">
        <f t="shared" si="22"/>
        <v>236.87182707664962</v>
      </c>
      <c r="Q99" s="62"/>
    </row>
    <row r="100" spans="1:17" x14ac:dyDescent="0.25">
      <c r="A100" s="50"/>
      <c r="B100" s="50"/>
      <c r="C100" s="50"/>
      <c r="D100" s="50"/>
      <c r="E100" s="50"/>
      <c r="F100" s="50"/>
      <c r="G100" s="50"/>
      <c r="H100" s="50"/>
      <c r="I100" s="90"/>
      <c r="J100" s="90"/>
      <c r="K100" s="50"/>
      <c r="L100" s="90"/>
      <c r="M100" s="50"/>
      <c r="N100" s="90"/>
      <c r="O100" s="50"/>
      <c r="P100" s="50"/>
      <c r="Q100" s="50"/>
    </row>
    <row r="101" spans="1:17" ht="15.75" x14ac:dyDescent="0.25">
      <c r="A101" s="254"/>
      <c r="B101" s="254"/>
      <c r="C101" s="254"/>
      <c r="D101" s="254"/>
      <c r="E101" s="254"/>
      <c r="F101" s="254"/>
      <c r="G101" s="254"/>
      <c r="H101" s="254"/>
      <c r="I101" s="254"/>
      <c r="J101" s="254"/>
      <c r="K101" s="254"/>
      <c r="L101" s="254"/>
      <c r="M101" s="254"/>
      <c r="N101" s="254"/>
      <c r="O101" s="255"/>
      <c r="P101" s="50"/>
      <c r="Q101" s="50"/>
    </row>
    <row r="102" spans="1:17" ht="38.25" x14ac:dyDescent="0.25">
      <c r="A102" s="91" t="s">
        <v>285</v>
      </c>
      <c r="B102" s="84" t="s">
        <v>264</v>
      </c>
      <c r="C102" s="92" t="s">
        <v>284</v>
      </c>
      <c r="D102" s="74" t="s">
        <v>266</v>
      </c>
      <c r="E102" s="252" t="s">
        <v>267</v>
      </c>
      <c r="F102" s="252"/>
      <c r="G102" s="252"/>
      <c r="H102" s="252"/>
      <c r="I102" s="252"/>
      <c r="J102" s="84"/>
      <c r="K102" s="252" t="s">
        <v>268</v>
      </c>
      <c r="L102" s="252"/>
      <c r="M102" s="248" t="s">
        <v>703</v>
      </c>
      <c r="N102" s="248"/>
      <c r="O102" s="84"/>
      <c r="P102" s="97"/>
      <c r="Q102" s="78"/>
    </row>
    <row r="103" spans="1:17" ht="64.5" x14ac:dyDescent="0.25">
      <c r="A103" s="249" t="s">
        <v>788</v>
      </c>
      <c r="B103" s="249"/>
      <c r="C103" s="249"/>
      <c r="D103" s="249"/>
      <c r="E103" s="79" t="s">
        <v>271</v>
      </c>
      <c r="F103" s="79" t="s">
        <v>272</v>
      </c>
      <c r="G103" s="79" t="s">
        <v>273</v>
      </c>
      <c r="H103" s="79" t="s">
        <v>274</v>
      </c>
      <c r="I103" s="59" t="s">
        <v>275</v>
      </c>
      <c r="J103" s="80" t="s">
        <v>276</v>
      </c>
      <c r="K103" s="79" t="s">
        <v>271</v>
      </c>
      <c r="L103" s="81" t="s">
        <v>277</v>
      </c>
      <c r="M103" s="79" t="s">
        <v>278</v>
      </c>
      <c r="N103" s="81" t="s">
        <v>937</v>
      </c>
      <c r="O103" s="84" t="s">
        <v>270</v>
      </c>
      <c r="P103" s="84" t="s">
        <v>279</v>
      </c>
      <c r="Q103" s="50"/>
    </row>
    <row r="104" spans="1:17" ht="30" customHeight="1" x14ac:dyDescent="0.25">
      <c r="A104" s="85">
        <v>1</v>
      </c>
      <c r="B104" s="86" t="s">
        <v>789</v>
      </c>
      <c r="C104" s="87" t="s">
        <v>790</v>
      </c>
      <c r="D104" s="82" t="s">
        <v>791</v>
      </c>
      <c r="E104" s="52">
        <v>302.5</v>
      </c>
      <c r="F104" s="38">
        <f>E104/4</f>
        <v>75.625</v>
      </c>
      <c r="G104" s="38">
        <f>F104*$G$106/$F$106</f>
        <v>102.34115975370457</v>
      </c>
      <c r="H104" s="52">
        <v>0</v>
      </c>
      <c r="I104" s="44">
        <f>H104*$I$120/$H$120</f>
        <v>0</v>
      </c>
      <c r="J104" s="44">
        <f>G104+I104</f>
        <v>102.34115975370457</v>
      </c>
      <c r="K104" s="52">
        <v>36.15</v>
      </c>
      <c r="L104" s="57">
        <f>K104*L105/K105</f>
        <v>69.92263056092844</v>
      </c>
      <c r="M104" s="52">
        <v>140</v>
      </c>
      <c r="N104" s="44">
        <v>200</v>
      </c>
      <c r="O104" s="44">
        <f>F104+H104+K104+M104</f>
        <v>251.77500000000001</v>
      </c>
      <c r="P104" s="44">
        <f>J104+L104+N104</f>
        <v>372.26379031463301</v>
      </c>
      <c r="Q104" s="62"/>
    </row>
    <row r="105" spans="1:17" ht="30" customHeight="1" x14ac:dyDescent="0.25">
      <c r="A105" s="85">
        <v>2</v>
      </c>
      <c r="B105" s="86" t="s">
        <v>792</v>
      </c>
      <c r="C105" s="87" t="s">
        <v>793</v>
      </c>
      <c r="D105" s="82" t="s">
        <v>791</v>
      </c>
      <c r="E105" s="52">
        <v>157.83000000000001</v>
      </c>
      <c r="F105" s="38">
        <f t="shared" ref="F105:F124" si="27">E105/4</f>
        <v>39.457500000000003</v>
      </c>
      <c r="G105" s="38">
        <f>F105*$G$106/$F$106</f>
        <v>53.39671155017254</v>
      </c>
      <c r="H105" s="52">
        <v>0</v>
      </c>
      <c r="I105" s="44">
        <f t="shared" ref="I105:I119" si="28">H105*$I$120/$H$120</f>
        <v>0</v>
      </c>
      <c r="J105" s="44">
        <f t="shared" ref="J105:J124" si="29">G105+I105</f>
        <v>53.39671155017254</v>
      </c>
      <c r="K105" s="52">
        <v>155.1</v>
      </c>
      <c r="L105" s="52">
        <v>300</v>
      </c>
      <c r="M105" s="52">
        <v>140</v>
      </c>
      <c r="N105" s="44">
        <v>200</v>
      </c>
      <c r="O105" s="44">
        <f t="shared" ref="O105:O124" si="30">F105+H105+K105+M105</f>
        <v>334.5575</v>
      </c>
      <c r="P105" s="44">
        <f t="shared" ref="P105:P124" si="31">J105+L105+N105</f>
        <v>553.39671155017254</v>
      </c>
      <c r="Q105" s="62"/>
    </row>
    <row r="106" spans="1:17" ht="30" customHeight="1" x14ac:dyDescent="0.25">
      <c r="A106" s="85">
        <v>3</v>
      </c>
      <c r="B106" s="86" t="s">
        <v>748</v>
      </c>
      <c r="C106" s="82" t="s">
        <v>749</v>
      </c>
      <c r="D106" s="82" t="s">
        <v>791</v>
      </c>
      <c r="E106" s="52">
        <v>369.47500000000002</v>
      </c>
      <c r="F106" s="38">
        <f t="shared" si="27"/>
        <v>92.368750000000006</v>
      </c>
      <c r="G106" s="52">
        <v>125</v>
      </c>
      <c r="H106" s="52">
        <v>0</v>
      </c>
      <c r="I106" s="44">
        <f t="shared" si="28"/>
        <v>0</v>
      </c>
      <c r="J106" s="44">
        <f t="shared" si="29"/>
        <v>125</v>
      </c>
      <c r="K106" s="52">
        <v>0</v>
      </c>
      <c r="L106" s="38">
        <f>K106*$L$105/$K$105</f>
        <v>0</v>
      </c>
      <c r="M106" s="52">
        <v>0</v>
      </c>
      <c r="N106" s="44">
        <f>M106*$N$105/$M$105</f>
        <v>0</v>
      </c>
      <c r="O106" s="44">
        <f t="shared" si="30"/>
        <v>92.368750000000006</v>
      </c>
      <c r="P106" s="44">
        <f t="shared" si="31"/>
        <v>125</v>
      </c>
      <c r="Q106" s="62"/>
    </row>
    <row r="107" spans="1:17" ht="30" customHeight="1" x14ac:dyDescent="0.25">
      <c r="A107" s="85">
        <v>4</v>
      </c>
      <c r="B107" s="86" t="s">
        <v>794</v>
      </c>
      <c r="C107" s="87" t="s">
        <v>795</v>
      </c>
      <c r="D107" s="82" t="s">
        <v>791</v>
      </c>
      <c r="E107" s="52">
        <v>103.24</v>
      </c>
      <c r="F107" s="38">
        <f t="shared" si="27"/>
        <v>25.81</v>
      </c>
      <c r="G107" s="38">
        <f>F107*$G$106/$F$106</f>
        <v>34.927938290818048</v>
      </c>
      <c r="H107" s="52">
        <v>75</v>
      </c>
      <c r="I107" s="44">
        <f t="shared" si="28"/>
        <v>244.77806788511748</v>
      </c>
      <c r="J107" s="44">
        <f t="shared" si="29"/>
        <v>279.7060061759355</v>
      </c>
      <c r="K107" s="52">
        <v>33</v>
      </c>
      <c r="L107" s="38">
        <f t="shared" ref="L107:L124" si="32">K107*$L$105/$K$105</f>
        <v>63.829787234042556</v>
      </c>
      <c r="M107" s="52">
        <v>0</v>
      </c>
      <c r="N107" s="44">
        <f t="shared" ref="N107:N124" si="33">M107*$N$105/$M$105</f>
        <v>0</v>
      </c>
      <c r="O107" s="44">
        <f t="shared" si="30"/>
        <v>133.81</v>
      </c>
      <c r="P107" s="44">
        <f t="shared" si="31"/>
        <v>343.53579340997806</v>
      </c>
      <c r="Q107" s="62"/>
    </row>
    <row r="108" spans="1:17" ht="30" customHeight="1" x14ac:dyDescent="0.25">
      <c r="A108" s="85">
        <v>5</v>
      </c>
      <c r="B108" s="86" t="s">
        <v>796</v>
      </c>
      <c r="C108" s="87" t="s">
        <v>797</v>
      </c>
      <c r="D108" s="82" t="s">
        <v>791</v>
      </c>
      <c r="E108" s="52">
        <v>65.5</v>
      </c>
      <c r="F108" s="38">
        <f t="shared" si="27"/>
        <v>16.375</v>
      </c>
      <c r="G108" s="38">
        <f t="shared" ref="G108:G124" si="34">F108*$G$106/$F$106</f>
        <v>22.15982136815752</v>
      </c>
      <c r="H108" s="52">
        <v>0</v>
      </c>
      <c r="I108" s="44">
        <f t="shared" si="28"/>
        <v>0</v>
      </c>
      <c r="J108" s="44">
        <f t="shared" si="29"/>
        <v>22.15982136815752</v>
      </c>
      <c r="K108" s="52">
        <v>0</v>
      </c>
      <c r="L108" s="38">
        <f t="shared" si="32"/>
        <v>0</v>
      </c>
      <c r="M108" s="52">
        <v>0</v>
      </c>
      <c r="N108" s="44">
        <f t="shared" si="33"/>
        <v>0</v>
      </c>
      <c r="O108" s="44">
        <f t="shared" si="30"/>
        <v>16.375</v>
      </c>
      <c r="P108" s="44">
        <f t="shared" si="31"/>
        <v>22.15982136815752</v>
      </c>
      <c r="Q108" s="62"/>
    </row>
    <row r="109" spans="1:17" ht="30" customHeight="1" x14ac:dyDescent="0.25">
      <c r="A109" s="85">
        <v>6</v>
      </c>
      <c r="B109" s="86" t="s">
        <v>654</v>
      </c>
      <c r="C109" s="87" t="s">
        <v>653</v>
      </c>
      <c r="D109" s="82" t="s">
        <v>791</v>
      </c>
      <c r="E109" s="52">
        <v>232.9</v>
      </c>
      <c r="F109" s="38">
        <f t="shared" si="27"/>
        <v>58.225000000000001</v>
      </c>
      <c r="G109" s="38">
        <f t="shared" si="34"/>
        <v>78.794235063265432</v>
      </c>
      <c r="H109" s="52">
        <v>90</v>
      </c>
      <c r="I109" s="44">
        <f t="shared" si="28"/>
        <v>293.73368146214096</v>
      </c>
      <c r="J109" s="44">
        <f t="shared" si="29"/>
        <v>372.5279165254064</v>
      </c>
      <c r="K109" s="52">
        <v>27.05</v>
      </c>
      <c r="L109" s="38">
        <f t="shared" si="32"/>
        <v>52.321083172147006</v>
      </c>
      <c r="M109" s="52">
        <v>40</v>
      </c>
      <c r="N109" s="44">
        <f t="shared" si="33"/>
        <v>57.142857142857146</v>
      </c>
      <c r="O109" s="44">
        <f t="shared" si="30"/>
        <v>215.27500000000001</v>
      </c>
      <c r="P109" s="44">
        <f t="shared" si="31"/>
        <v>481.99185684041055</v>
      </c>
      <c r="Q109" s="62"/>
    </row>
    <row r="110" spans="1:17" ht="30" customHeight="1" x14ac:dyDescent="0.25">
      <c r="A110" s="85">
        <v>7</v>
      </c>
      <c r="B110" s="86" t="s">
        <v>315</v>
      </c>
      <c r="C110" s="87" t="s">
        <v>314</v>
      </c>
      <c r="D110" s="82" t="s">
        <v>791</v>
      </c>
      <c r="E110" s="52">
        <v>104.825</v>
      </c>
      <c r="F110" s="38">
        <f t="shared" si="27"/>
        <v>26.206250000000001</v>
      </c>
      <c r="G110" s="38">
        <f t="shared" si="34"/>
        <v>35.464172136139112</v>
      </c>
      <c r="H110" s="52">
        <v>0</v>
      </c>
      <c r="I110" s="44">
        <f t="shared" si="28"/>
        <v>0</v>
      </c>
      <c r="J110" s="44">
        <f t="shared" si="29"/>
        <v>35.464172136139112</v>
      </c>
      <c r="K110" s="52">
        <v>45.9</v>
      </c>
      <c r="L110" s="38">
        <f t="shared" si="32"/>
        <v>88.781431334622823</v>
      </c>
      <c r="M110" s="52">
        <v>20</v>
      </c>
      <c r="N110" s="44">
        <f t="shared" si="33"/>
        <v>28.571428571428573</v>
      </c>
      <c r="O110" s="44">
        <f t="shared" si="30"/>
        <v>92.106250000000003</v>
      </c>
      <c r="P110" s="44">
        <f t="shared" si="31"/>
        <v>152.8170320421905</v>
      </c>
      <c r="Q110" s="62"/>
    </row>
    <row r="111" spans="1:17" ht="30" customHeight="1" x14ac:dyDescent="0.25">
      <c r="A111" s="85">
        <v>8</v>
      </c>
      <c r="B111" s="86" t="s">
        <v>560</v>
      </c>
      <c r="C111" s="87" t="s">
        <v>559</v>
      </c>
      <c r="D111" s="82" t="s">
        <v>791</v>
      </c>
      <c r="E111" s="52">
        <v>175.45</v>
      </c>
      <c r="F111" s="38">
        <f t="shared" si="27"/>
        <v>43.862499999999997</v>
      </c>
      <c r="G111" s="38">
        <f t="shared" si="34"/>
        <v>59.357872657148654</v>
      </c>
      <c r="H111" s="52">
        <v>75</v>
      </c>
      <c r="I111" s="44">
        <f t="shared" si="28"/>
        <v>244.77806788511748</v>
      </c>
      <c r="J111" s="44">
        <f t="shared" si="29"/>
        <v>304.13594054226616</v>
      </c>
      <c r="K111" s="52">
        <v>31.95</v>
      </c>
      <c r="L111" s="38">
        <f t="shared" si="32"/>
        <v>61.79883945841393</v>
      </c>
      <c r="M111" s="52">
        <v>30</v>
      </c>
      <c r="N111" s="44">
        <f t="shared" si="33"/>
        <v>42.857142857142854</v>
      </c>
      <c r="O111" s="44">
        <f t="shared" si="30"/>
        <v>180.8125</v>
      </c>
      <c r="P111" s="44">
        <f t="shared" si="31"/>
        <v>408.7919228578229</v>
      </c>
      <c r="Q111" s="62"/>
    </row>
    <row r="112" spans="1:17" ht="30" customHeight="1" x14ac:dyDescent="0.25">
      <c r="A112" s="85">
        <v>9</v>
      </c>
      <c r="B112" s="86" t="s">
        <v>798</v>
      </c>
      <c r="C112" s="87" t="s">
        <v>799</v>
      </c>
      <c r="D112" s="82" t="s">
        <v>791</v>
      </c>
      <c r="E112" s="52">
        <v>0</v>
      </c>
      <c r="F112" s="38">
        <f t="shared" si="27"/>
        <v>0</v>
      </c>
      <c r="G112" s="38">
        <f t="shared" si="34"/>
        <v>0</v>
      </c>
      <c r="H112" s="52">
        <v>52.65</v>
      </c>
      <c r="I112" s="44">
        <f t="shared" si="28"/>
        <v>171.83420365535247</v>
      </c>
      <c r="J112" s="44">
        <f t="shared" si="29"/>
        <v>171.83420365535247</v>
      </c>
      <c r="K112" s="52">
        <v>19.05</v>
      </c>
      <c r="L112" s="38">
        <f t="shared" si="32"/>
        <v>36.847195357833655</v>
      </c>
      <c r="M112" s="52">
        <v>120</v>
      </c>
      <c r="N112" s="44">
        <f t="shared" si="33"/>
        <v>171.42857142857142</v>
      </c>
      <c r="O112" s="44">
        <f t="shared" si="30"/>
        <v>191.7</v>
      </c>
      <c r="P112" s="44">
        <f t="shared" si="31"/>
        <v>380.10997044175758</v>
      </c>
      <c r="Q112" s="62"/>
    </row>
    <row r="113" spans="1:17" ht="30" customHeight="1" x14ac:dyDescent="0.25">
      <c r="A113" s="85">
        <v>10</v>
      </c>
      <c r="B113" s="86" t="s">
        <v>800</v>
      </c>
      <c r="C113" s="87" t="s">
        <v>801</v>
      </c>
      <c r="D113" s="82" t="s">
        <v>791</v>
      </c>
      <c r="E113" s="52">
        <v>44.875</v>
      </c>
      <c r="F113" s="38">
        <f t="shared" si="27"/>
        <v>11.21875</v>
      </c>
      <c r="G113" s="38">
        <f t="shared" si="34"/>
        <v>15.182015021314026</v>
      </c>
      <c r="H113" s="52">
        <v>7.5</v>
      </c>
      <c r="I113" s="44">
        <f t="shared" si="28"/>
        <v>24.477806788511749</v>
      </c>
      <c r="J113" s="44">
        <f t="shared" si="29"/>
        <v>39.659821809825772</v>
      </c>
      <c r="K113" s="52">
        <v>30.75</v>
      </c>
      <c r="L113" s="38">
        <f t="shared" si="32"/>
        <v>59.477756286266924</v>
      </c>
      <c r="M113" s="52">
        <v>20</v>
      </c>
      <c r="N113" s="44">
        <f t="shared" si="33"/>
        <v>28.571428571428573</v>
      </c>
      <c r="O113" s="44">
        <f t="shared" si="30"/>
        <v>69.46875</v>
      </c>
      <c r="P113" s="44">
        <f t="shared" si="31"/>
        <v>127.70900666752127</v>
      </c>
      <c r="Q113" s="62"/>
    </row>
    <row r="114" spans="1:17" ht="30" customHeight="1" x14ac:dyDescent="0.25">
      <c r="A114" s="85">
        <v>11</v>
      </c>
      <c r="B114" s="86" t="s">
        <v>485</v>
      </c>
      <c r="C114" s="87" t="s">
        <v>484</v>
      </c>
      <c r="D114" s="82" t="s">
        <v>791</v>
      </c>
      <c r="E114" s="52">
        <v>23.695</v>
      </c>
      <c r="F114" s="38">
        <f t="shared" si="27"/>
        <v>5.9237500000000001</v>
      </c>
      <c r="G114" s="38">
        <f t="shared" si="34"/>
        <v>8.0164422491372882</v>
      </c>
      <c r="H114" s="52">
        <v>90.75</v>
      </c>
      <c r="I114" s="44">
        <f t="shared" si="28"/>
        <v>296.18146214099215</v>
      </c>
      <c r="J114" s="44">
        <f t="shared" si="29"/>
        <v>304.19790439012945</v>
      </c>
      <c r="K114" s="52">
        <v>113.2</v>
      </c>
      <c r="L114" s="38">
        <f t="shared" si="32"/>
        <v>218.95551257253385</v>
      </c>
      <c r="M114" s="52">
        <v>60</v>
      </c>
      <c r="N114" s="44">
        <f t="shared" si="33"/>
        <v>85.714285714285708</v>
      </c>
      <c r="O114" s="44">
        <f t="shared" si="30"/>
        <v>269.87374999999997</v>
      </c>
      <c r="P114" s="44">
        <f t="shared" si="31"/>
        <v>608.86770267694897</v>
      </c>
      <c r="Q114" s="62"/>
    </row>
    <row r="115" spans="1:17" ht="30" customHeight="1" x14ac:dyDescent="0.25">
      <c r="A115" s="85">
        <v>12</v>
      </c>
      <c r="B115" s="86" t="s">
        <v>487</v>
      </c>
      <c r="C115" s="87" t="s">
        <v>486</v>
      </c>
      <c r="D115" s="82" t="s">
        <v>791</v>
      </c>
      <c r="E115" s="52">
        <v>81</v>
      </c>
      <c r="F115" s="38">
        <f t="shared" si="27"/>
        <v>20.25</v>
      </c>
      <c r="G115" s="38">
        <f t="shared" si="34"/>
        <v>27.403748562148994</v>
      </c>
      <c r="H115" s="52">
        <v>0</v>
      </c>
      <c r="I115" s="44">
        <f t="shared" si="28"/>
        <v>0</v>
      </c>
      <c r="J115" s="44">
        <f t="shared" si="29"/>
        <v>27.403748562148994</v>
      </c>
      <c r="K115" s="52">
        <v>44.5</v>
      </c>
      <c r="L115" s="38">
        <f t="shared" si="32"/>
        <v>86.073500967117994</v>
      </c>
      <c r="M115" s="52">
        <v>0</v>
      </c>
      <c r="N115" s="44">
        <f t="shared" si="33"/>
        <v>0</v>
      </c>
      <c r="O115" s="44">
        <f t="shared" si="30"/>
        <v>64.75</v>
      </c>
      <c r="P115" s="44">
        <f t="shared" si="31"/>
        <v>113.47724952926698</v>
      </c>
      <c r="Q115" s="62"/>
    </row>
    <row r="116" spans="1:17" ht="30" customHeight="1" x14ac:dyDescent="0.25">
      <c r="A116" s="85">
        <v>13</v>
      </c>
      <c r="B116" s="86" t="s">
        <v>320</v>
      </c>
      <c r="C116" s="87" t="s">
        <v>317</v>
      </c>
      <c r="D116" s="82" t="s">
        <v>791</v>
      </c>
      <c r="E116" s="52">
        <v>22.5</v>
      </c>
      <c r="F116" s="38">
        <f t="shared" si="27"/>
        <v>5.625</v>
      </c>
      <c r="G116" s="38">
        <f t="shared" si="34"/>
        <v>7.61215237837472</v>
      </c>
      <c r="H116" s="52">
        <v>37.5</v>
      </c>
      <c r="I116" s="44">
        <f t="shared" si="28"/>
        <v>122.38903394255874</v>
      </c>
      <c r="J116" s="44">
        <f t="shared" si="29"/>
        <v>130.00118632093347</v>
      </c>
      <c r="K116" s="52">
        <v>25</v>
      </c>
      <c r="L116" s="38">
        <f t="shared" si="32"/>
        <v>48.355899419729212</v>
      </c>
      <c r="M116" s="52">
        <v>0</v>
      </c>
      <c r="N116" s="44">
        <f t="shared" si="33"/>
        <v>0</v>
      </c>
      <c r="O116" s="44">
        <f t="shared" si="30"/>
        <v>68.125</v>
      </c>
      <c r="P116" s="44">
        <f t="shared" si="31"/>
        <v>178.35708574066268</v>
      </c>
      <c r="Q116" s="62"/>
    </row>
    <row r="117" spans="1:17" ht="30" customHeight="1" x14ac:dyDescent="0.25">
      <c r="A117" s="85">
        <v>14</v>
      </c>
      <c r="B117" s="86" t="s">
        <v>802</v>
      </c>
      <c r="C117" s="87" t="s">
        <v>803</v>
      </c>
      <c r="D117" s="82" t="s">
        <v>791</v>
      </c>
      <c r="E117" s="52">
        <v>25.574999999999999</v>
      </c>
      <c r="F117" s="38">
        <f t="shared" si="27"/>
        <v>6.3937499999999998</v>
      </c>
      <c r="G117" s="38">
        <f t="shared" si="34"/>
        <v>8.6524798700859318</v>
      </c>
      <c r="H117" s="52">
        <v>0</v>
      </c>
      <c r="I117" s="44">
        <f t="shared" si="28"/>
        <v>0</v>
      </c>
      <c r="J117" s="44">
        <f t="shared" si="29"/>
        <v>8.6524798700859318</v>
      </c>
      <c r="K117" s="52">
        <v>163.69999999999999</v>
      </c>
      <c r="L117" s="38">
        <f t="shared" si="32"/>
        <v>316.63442940038686</v>
      </c>
      <c r="M117" s="52">
        <v>50</v>
      </c>
      <c r="N117" s="44">
        <f t="shared" si="33"/>
        <v>71.428571428571431</v>
      </c>
      <c r="O117" s="44">
        <f t="shared" si="30"/>
        <v>220.09375</v>
      </c>
      <c r="P117" s="44">
        <f t="shared" si="31"/>
        <v>396.71548069904424</v>
      </c>
      <c r="Q117" s="62"/>
    </row>
    <row r="118" spans="1:17" ht="30" customHeight="1" x14ac:dyDescent="0.25">
      <c r="A118" s="85">
        <v>15</v>
      </c>
      <c r="B118" s="86" t="s">
        <v>804</v>
      </c>
      <c r="C118" s="87" t="s">
        <v>805</v>
      </c>
      <c r="D118" s="82" t="s">
        <v>791</v>
      </c>
      <c r="E118" s="52">
        <v>41.72</v>
      </c>
      <c r="F118" s="38">
        <f t="shared" si="27"/>
        <v>10.43</v>
      </c>
      <c r="G118" s="38">
        <f t="shared" si="34"/>
        <v>14.114622098924148</v>
      </c>
      <c r="H118" s="52">
        <v>0</v>
      </c>
      <c r="I118" s="44">
        <f t="shared" si="28"/>
        <v>0</v>
      </c>
      <c r="J118" s="44">
        <f t="shared" si="29"/>
        <v>14.114622098924148</v>
      </c>
      <c r="K118" s="52">
        <v>4.45</v>
      </c>
      <c r="L118" s="38">
        <f t="shared" si="32"/>
        <v>8.6073500967117997</v>
      </c>
      <c r="M118" s="52">
        <v>30</v>
      </c>
      <c r="N118" s="44">
        <f t="shared" si="33"/>
        <v>42.857142857142854</v>
      </c>
      <c r="O118" s="44">
        <f t="shared" si="30"/>
        <v>44.879999999999995</v>
      </c>
      <c r="P118" s="44">
        <f t="shared" si="31"/>
        <v>65.579115052778803</v>
      </c>
      <c r="Q118" s="62"/>
    </row>
    <row r="119" spans="1:17" ht="30" customHeight="1" x14ac:dyDescent="0.25">
      <c r="A119" s="85">
        <v>16</v>
      </c>
      <c r="B119" s="86" t="s">
        <v>806</v>
      </c>
      <c r="C119" s="87" t="s">
        <v>807</v>
      </c>
      <c r="D119" s="82" t="s">
        <v>791</v>
      </c>
      <c r="E119" s="52">
        <v>28.71</v>
      </c>
      <c r="F119" s="38">
        <f t="shared" si="27"/>
        <v>7.1775000000000002</v>
      </c>
      <c r="G119" s="38">
        <f t="shared" si="34"/>
        <v>9.7131064348061429</v>
      </c>
      <c r="H119" s="52">
        <v>0</v>
      </c>
      <c r="I119" s="44">
        <f t="shared" si="28"/>
        <v>0</v>
      </c>
      <c r="J119" s="44">
        <f t="shared" si="29"/>
        <v>9.7131064348061429</v>
      </c>
      <c r="K119" s="52">
        <v>1.5</v>
      </c>
      <c r="L119" s="38">
        <f t="shared" si="32"/>
        <v>2.9013539651837523</v>
      </c>
      <c r="M119" s="52">
        <v>20</v>
      </c>
      <c r="N119" s="44">
        <f t="shared" si="33"/>
        <v>28.571428571428573</v>
      </c>
      <c r="O119" s="44">
        <f t="shared" si="30"/>
        <v>28.677500000000002</v>
      </c>
      <c r="P119" s="44">
        <f t="shared" si="31"/>
        <v>41.185888971418464</v>
      </c>
      <c r="Q119" s="62"/>
    </row>
    <row r="120" spans="1:17" ht="30" customHeight="1" x14ac:dyDescent="0.25">
      <c r="A120" s="85">
        <v>17</v>
      </c>
      <c r="B120" s="42" t="s">
        <v>16</v>
      </c>
      <c r="C120" s="87" t="s">
        <v>17</v>
      </c>
      <c r="D120" s="82" t="s">
        <v>791</v>
      </c>
      <c r="E120" s="52">
        <v>10</v>
      </c>
      <c r="F120" s="38">
        <f t="shared" si="27"/>
        <v>2.5</v>
      </c>
      <c r="G120" s="38">
        <f t="shared" si="34"/>
        <v>3.3831788348332092</v>
      </c>
      <c r="H120" s="52">
        <v>114.9</v>
      </c>
      <c r="I120" s="44">
        <v>375</v>
      </c>
      <c r="J120" s="44">
        <f t="shared" si="29"/>
        <v>378.38317883483319</v>
      </c>
      <c r="K120" s="52">
        <v>50.9</v>
      </c>
      <c r="L120" s="38">
        <f t="shared" si="32"/>
        <v>98.452611218568663</v>
      </c>
      <c r="M120" s="52">
        <v>0</v>
      </c>
      <c r="N120" s="44">
        <f t="shared" si="33"/>
        <v>0</v>
      </c>
      <c r="O120" s="44">
        <f t="shared" si="30"/>
        <v>168.3</v>
      </c>
      <c r="P120" s="44">
        <f t="shared" si="31"/>
        <v>476.83579005340187</v>
      </c>
      <c r="Q120" s="62"/>
    </row>
    <row r="121" spans="1:17" ht="30" customHeight="1" x14ac:dyDescent="0.25">
      <c r="A121" s="85">
        <v>18</v>
      </c>
      <c r="B121" s="86" t="s">
        <v>808</v>
      </c>
      <c r="C121" s="87" t="s">
        <v>809</v>
      </c>
      <c r="D121" s="82" t="s">
        <v>791</v>
      </c>
      <c r="E121" s="52">
        <v>61.25</v>
      </c>
      <c r="F121" s="38">
        <f t="shared" si="27"/>
        <v>15.3125</v>
      </c>
      <c r="G121" s="38">
        <f t="shared" si="34"/>
        <v>20.721970363353407</v>
      </c>
      <c r="H121" s="52">
        <v>0</v>
      </c>
      <c r="I121" s="44">
        <f>H121*$I$120/$H$120</f>
        <v>0</v>
      </c>
      <c r="J121" s="44">
        <f t="shared" si="29"/>
        <v>20.721970363353407</v>
      </c>
      <c r="K121" s="52">
        <v>10.9</v>
      </c>
      <c r="L121" s="38">
        <f t="shared" si="32"/>
        <v>21.083172147001935</v>
      </c>
      <c r="M121" s="52">
        <v>0</v>
      </c>
      <c r="N121" s="44">
        <f t="shared" si="33"/>
        <v>0</v>
      </c>
      <c r="O121" s="44">
        <f t="shared" si="30"/>
        <v>26.212499999999999</v>
      </c>
      <c r="P121" s="44">
        <f t="shared" si="31"/>
        <v>41.805142510355338</v>
      </c>
      <c r="Q121" s="62"/>
    </row>
    <row r="122" spans="1:17" ht="30" customHeight="1" x14ac:dyDescent="0.25">
      <c r="A122" s="85">
        <v>19</v>
      </c>
      <c r="B122" s="86" t="s">
        <v>489</v>
      </c>
      <c r="C122" s="87" t="s">
        <v>488</v>
      </c>
      <c r="D122" s="82" t="s">
        <v>791</v>
      </c>
      <c r="E122" s="52">
        <v>14.29</v>
      </c>
      <c r="F122" s="38">
        <f t="shared" si="27"/>
        <v>3.5724999999999998</v>
      </c>
      <c r="G122" s="38">
        <f t="shared" si="34"/>
        <v>4.8345625549766558</v>
      </c>
      <c r="H122" s="52">
        <v>48.3</v>
      </c>
      <c r="I122" s="44">
        <f t="shared" ref="I122:I124" si="35">H122*$I$120/$H$120</f>
        <v>157.63707571801567</v>
      </c>
      <c r="J122" s="44">
        <f t="shared" si="29"/>
        <v>162.47163827299232</v>
      </c>
      <c r="K122" s="52">
        <v>43.55</v>
      </c>
      <c r="L122" s="38">
        <f t="shared" si="32"/>
        <v>84.235976789168276</v>
      </c>
      <c r="M122" s="52">
        <v>20</v>
      </c>
      <c r="N122" s="44">
        <f t="shared" si="33"/>
        <v>28.571428571428573</v>
      </c>
      <c r="O122" s="44">
        <f t="shared" si="30"/>
        <v>115.42249999999999</v>
      </c>
      <c r="P122" s="44">
        <f t="shared" si="31"/>
        <v>275.27904363358914</v>
      </c>
      <c r="Q122" s="62"/>
    </row>
    <row r="123" spans="1:17" ht="30" customHeight="1" x14ac:dyDescent="0.25">
      <c r="A123" s="85">
        <v>20</v>
      </c>
      <c r="B123" s="86" t="s">
        <v>810</v>
      </c>
      <c r="C123" s="87" t="s">
        <v>811</v>
      </c>
      <c r="D123" s="82" t="s">
        <v>791</v>
      </c>
      <c r="E123" s="52">
        <v>42.854999999999997</v>
      </c>
      <c r="F123" s="38">
        <f t="shared" si="27"/>
        <v>10.713749999999999</v>
      </c>
      <c r="G123" s="38">
        <f t="shared" si="34"/>
        <v>14.498612896677718</v>
      </c>
      <c r="H123" s="52">
        <v>0</v>
      </c>
      <c r="I123" s="44">
        <f t="shared" si="35"/>
        <v>0</v>
      </c>
      <c r="J123" s="44">
        <f t="shared" si="29"/>
        <v>14.498612896677718</v>
      </c>
      <c r="K123" s="52">
        <v>84.95</v>
      </c>
      <c r="L123" s="38">
        <f t="shared" si="32"/>
        <v>164.31334622823985</v>
      </c>
      <c r="M123" s="52">
        <v>40</v>
      </c>
      <c r="N123" s="44">
        <f t="shared" si="33"/>
        <v>57.142857142857146</v>
      </c>
      <c r="O123" s="44">
        <f t="shared" si="30"/>
        <v>135.66374999999999</v>
      </c>
      <c r="P123" s="44">
        <f t="shared" si="31"/>
        <v>235.9548162677747</v>
      </c>
      <c r="Q123" s="62"/>
    </row>
    <row r="124" spans="1:17" ht="30" customHeight="1" x14ac:dyDescent="0.25">
      <c r="A124" s="85">
        <v>21</v>
      </c>
      <c r="B124" s="86" t="s">
        <v>812</v>
      </c>
      <c r="C124" s="87" t="s">
        <v>813</v>
      </c>
      <c r="D124" s="82" t="s">
        <v>791</v>
      </c>
      <c r="E124" s="52">
        <v>251</v>
      </c>
      <c r="F124" s="38">
        <f t="shared" si="27"/>
        <v>62.75</v>
      </c>
      <c r="G124" s="38">
        <f t="shared" si="34"/>
        <v>84.917788754313548</v>
      </c>
      <c r="H124" s="52">
        <v>0</v>
      </c>
      <c r="I124" s="44">
        <f t="shared" si="35"/>
        <v>0</v>
      </c>
      <c r="J124" s="44">
        <f t="shared" si="29"/>
        <v>84.917788754313548</v>
      </c>
      <c r="K124" s="52">
        <v>1.95</v>
      </c>
      <c r="L124" s="38">
        <f t="shared" si="32"/>
        <v>3.7717601547388782</v>
      </c>
      <c r="M124" s="52">
        <v>0</v>
      </c>
      <c r="N124" s="44">
        <f t="shared" si="33"/>
        <v>0</v>
      </c>
      <c r="O124" s="44">
        <f t="shared" si="30"/>
        <v>64.7</v>
      </c>
      <c r="P124" s="44">
        <f t="shared" si="31"/>
        <v>88.689548909052434</v>
      </c>
      <c r="Q124" s="62"/>
    </row>
    <row r="125" spans="1:17" ht="44.25" customHeight="1" x14ac:dyDescent="0.25">
      <c r="A125" s="246"/>
      <c r="B125" s="246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7"/>
      <c r="P125" s="50"/>
      <c r="Q125" s="50"/>
    </row>
    <row r="126" spans="1:17" ht="38.25" x14ac:dyDescent="0.25">
      <c r="A126" s="91" t="s">
        <v>285</v>
      </c>
      <c r="B126" s="84" t="s">
        <v>264</v>
      </c>
      <c r="C126" s="92" t="s">
        <v>284</v>
      </c>
      <c r="D126" s="74" t="s">
        <v>266</v>
      </c>
      <c r="E126" s="252" t="s">
        <v>267</v>
      </c>
      <c r="F126" s="252"/>
      <c r="G126" s="252"/>
      <c r="H126" s="252"/>
      <c r="I126" s="252"/>
      <c r="J126" s="84"/>
      <c r="K126" s="252" t="s">
        <v>268</v>
      </c>
      <c r="L126" s="252"/>
      <c r="M126" s="248" t="s">
        <v>703</v>
      </c>
      <c r="N126" s="248"/>
      <c r="O126" s="84"/>
      <c r="P126" s="97"/>
      <c r="Q126" s="78"/>
    </row>
    <row r="127" spans="1:17" ht="64.5" x14ac:dyDescent="0.25">
      <c r="A127" s="249" t="s">
        <v>821</v>
      </c>
      <c r="B127" s="249"/>
      <c r="C127" s="249"/>
      <c r="D127" s="249"/>
      <c r="E127" s="79" t="s">
        <v>271</v>
      </c>
      <c r="F127" s="79" t="s">
        <v>272</v>
      </c>
      <c r="G127" s="79" t="s">
        <v>273</v>
      </c>
      <c r="H127" s="79" t="s">
        <v>274</v>
      </c>
      <c r="I127" s="59" t="s">
        <v>275</v>
      </c>
      <c r="J127" s="80" t="s">
        <v>276</v>
      </c>
      <c r="K127" s="79" t="s">
        <v>271</v>
      </c>
      <c r="L127" s="81" t="s">
        <v>277</v>
      </c>
      <c r="M127" s="79" t="s">
        <v>278</v>
      </c>
      <c r="N127" s="79" t="s">
        <v>934</v>
      </c>
      <c r="O127" s="84" t="s">
        <v>270</v>
      </c>
      <c r="P127" s="84" t="s">
        <v>279</v>
      </c>
      <c r="Q127" s="50"/>
    </row>
    <row r="128" spans="1:17" ht="30" customHeight="1" x14ac:dyDescent="0.25">
      <c r="A128" s="85">
        <v>1</v>
      </c>
      <c r="B128" s="86" t="s">
        <v>822</v>
      </c>
      <c r="C128" s="87" t="s">
        <v>823</v>
      </c>
      <c r="D128" s="82" t="s">
        <v>824</v>
      </c>
      <c r="E128" s="38">
        <v>288.52499999999998</v>
      </c>
      <c r="F128" s="38">
        <f>E128/4</f>
        <v>72.131249999999994</v>
      </c>
      <c r="G128" s="38">
        <f>F128/$F$136*$G$136</f>
        <v>85.538564618267202</v>
      </c>
      <c r="H128" s="38">
        <v>30</v>
      </c>
      <c r="I128" s="38">
        <v>375</v>
      </c>
      <c r="J128" s="38">
        <f>G128+I128</f>
        <v>460.53856461826717</v>
      </c>
      <c r="K128" s="38">
        <v>34.4</v>
      </c>
      <c r="L128" s="38">
        <f>K128/$K$131*$L$131</f>
        <v>50.588235294117645</v>
      </c>
      <c r="M128" s="38">
        <v>30</v>
      </c>
      <c r="N128" s="38">
        <f>M128/$M$130*$N$130</f>
        <v>42.857142857142854</v>
      </c>
      <c r="O128" s="38">
        <f>F128+H128+K128+M128</f>
        <v>166.53125</v>
      </c>
      <c r="P128" s="38">
        <f>J128+L128+N128</f>
        <v>553.98394276952763</v>
      </c>
      <c r="Q128" s="62"/>
    </row>
    <row r="129" spans="1:17" ht="30" customHeight="1" x14ac:dyDescent="0.25">
      <c r="A129" s="85">
        <v>2</v>
      </c>
      <c r="B129" s="86" t="s">
        <v>764</v>
      </c>
      <c r="C129" s="87" t="s">
        <v>765</v>
      </c>
      <c r="D129" s="82" t="s">
        <v>824</v>
      </c>
      <c r="E129" s="38">
        <v>101.24</v>
      </c>
      <c r="F129" s="38">
        <f t="shared" ref="F129:F136" si="36">E129/4</f>
        <v>25.31</v>
      </c>
      <c r="G129" s="38">
        <f t="shared" ref="G129:G135" si="37">F129/$F$136*$G$136</f>
        <v>30.014467661219552</v>
      </c>
      <c r="H129" s="38">
        <v>0</v>
      </c>
      <c r="I129" s="38">
        <v>0</v>
      </c>
      <c r="J129" s="38">
        <f t="shared" ref="J129:J136" si="38">G129+I129</f>
        <v>30.014467661219552</v>
      </c>
      <c r="K129" s="38">
        <v>136.15</v>
      </c>
      <c r="L129" s="38">
        <f t="shared" ref="L129:L130" si="39">K129/$K$131*$L$131</f>
        <v>200.22058823529414</v>
      </c>
      <c r="M129" s="38">
        <v>20</v>
      </c>
      <c r="N129" s="38">
        <f>M129/$M$130*$N$130</f>
        <v>28.571428571428569</v>
      </c>
      <c r="O129" s="38">
        <f t="shared" ref="O129:O136" si="40">F129+H129+K129+M129</f>
        <v>181.46</v>
      </c>
      <c r="P129" s="38">
        <f t="shared" ref="P129:P136" si="41">J129+L129+N129</f>
        <v>258.80648446794225</v>
      </c>
      <c r="Q129" s="62"/>
    </row>
    <row r="130" spans="1:17" ht="30" customHeight="1" x14ac:dyDescent="0.25">
      <c r="A130" s="99">
        <v>3</v>
      </c>
      <c r="B130" s="41" t="s">
        <v>588</v>
      </c>
      <c r="C130" s="87" t="s">
        <v>587</v>
      </c>
      <c r="D130" s="82" t="s">
        <v>824</v>
      </c>
      <c r="E130" s="40">
        <v>222.8</v>
      </c>
      <c r="F130" s="38">
        <f t="shared" si="36"/>
        <v>55.7</v>
      </c>
      <c r="G130" s="38">
        <f t="shared" si="37"/>
        <v>66.053174584351211</v>
      </c>
      <c r="H130" s="40">
        <v>30</v>
      </c>
      <c r="I130" s="40">
        <v>375</v>
      </c>
      <c r="J130" s="38">
        <f t="shared" si="38"/>
        <v>441.05317458435121</v>
      </c>
      <c r="K130" s="40">
        <v>37.9</v>
      </c>
      <c r="L130" s="38">
        <f t="shared" si="39"/>
        <v>55.735294117647058</v>
      </c>
      <c r="M130" s="40">
        <v>140</v>
      </c>
      <c r="N130" s="40">
        <v>200</v>
      </c>
      <c r="O130" s="38">
        <f t="shared" si="40"/>
        <v>263.60000000000002</v>
      </c>
      <c r="P130" s="38">
        <f t="shared" si="41"/>
        <v>696.78846870199823</v>
      </c>
      <c r="Q130" s="69"/>
    </row>
    <row r="131" spans="1:17" ht="30" customHeight="1" x14ac:dyDescent="0.25">
      <c r="A131" s="99">
        <v>4</v>
      </c>
      <c r="B131" s="41" t="s">
        <v>590</v>
      </c>
      <c r="C131" s="87" t="s">
        <v>589</v>
      </c>
      <c r="D131" s="82" t="s">
        <v>824</v>
      </c>
      <c r="E131" s="40">
        <v>154.9</v>
      </c>
      <c r="F131" s="38">
        <f t="shared" si="36"/>
        <v>38.725000000000001</v>
      </c>
      <c r="G131" s="38">
        <f t="shared" si="37"/>
        <v>45.922965633375235</v>
      </c>
      <c r="H131" s="40">
        <v>0</v>
      </c>
      <c r="I131" s="40">
        <v>0</v>
      </c>
      <c r="J131" s="38">
        <f t="shared" si="38"/>
        <v>45.922965633375235</v>
      </c>
      <c r="K131" s="40">
        <v>204</v>
      </c>
      <c r="L131" s="40">
        <v>300</v>
      </c>
      <c r="M131" s="40">
        <v>40</v>
      </c>
      <c r="N131" s="38">
        <f t="shared" ref="N131:N136" si="42">M131/$M$130*$N$130</f>
        <v>57.142857142857139</v>
      </c>
      <c r="O131" s="38">
        <f t="shared" si="40"/>
        <v>282.72500000000002</v>
      </c>
      <c r="P131" s="38">
        <f t="shared" si="41"/>
        <v>403.06582277623238</v>
      </c>
      <c r="Q131" s="69"/>
    </row>
    <row r="132" spans="1:17" ht="30" customHeight="1" x14ac:dyDescent="0.25">
      <c r="A132" s="99">
        <v>5</v>
      </c>
      <c r="B132" s="41" t="s">
        <v>662</v>
      </c>
      <c r="C132" s="87" t="s">
        <v>825</v>
      </c>
      <c r="D132" s="82" t="s">
        <v>824</v>
      </c>
      <c r="E132" s="40">
        <v>104.605</v>
      </c>
      <c r="F132" s="38">
        <f t="shared" si="36"/>
        <v>26.151250000000001</v>
      </c>
      <c r="G132" s="38">
        <f t="shared" si="37"/>
        <v>31.01208405473994</v>
      </c>
      <c r="H132" s="40">
        <v>0</v>
      </c>
      <c r="I132" s="40">
        <v>0</v>
      </c>
      <c r="J132" s="38">
        <f t="shared" si="38"/>
        <v>31.01208405473994</v>
      </c>
      <c r="K132" s="40">
        <v>42.6</v>
      </c>
      <c r="L132" s="38">
        <f t="shared" ref="L132:L136" si="43">K132/$K$131*$L$131</f>
        <v>62.647058823529413</v>
      </c>
      <c r="M132" s="40">
        <v>30</v>
      </c>
      <c r="N132" s="38">
        <f t="shared" si="42"/>
        <v>42.857142857142854</v>
      </c>
      <c r="O132" s="38">
        <f t="shared" si="40"/>
        <v>98.751249999999999</v>
      </c>
      <c r="P132" s="38">
        <f t="shared" si="41"/>
        <v>136.5162857354122</v>
      </c>
      <c r="Q132" s="69"/>
    </row>
    <row r="133" spans="1:17" ht="30" customHeight="1" x14ac:dyDescent="0.25">
      <c r="A133" s="99">
        <v>6</v>
      </c>
      <c r="B133" s="41" t="s">
        <v>826</v>
      </c>
      <c r="C133" s="87" t="s">
        <v>827</v>
      </c>
      <c r="D133" s="82" t="s">
        <v>824</v>
      </c>
      <c r="E133" s="40">
        <v>10</v>
      </c>
      <c r="F133" s="38">
        <f t="shared" si="36"/>
        <v>2.5</v>
      </c>
      <c r="G133" s="38">
        <f t="shared" si="37"/>
        <v>2.9646846761378463</v>
      </c>
      <c r="H133" s="40">
        <v>0</v>
      </c>
      <c r="I133" s="40">
        <v>0</v>
      </c>
      <c r="J133" s="38">
        <f t="shared" si="38"/>
        <v>2.9646846761378463</v>
      </c>
      <c r="K133" s="40">
        <v>82.25</v>
      </c>
      <c r="L133" s="38">
        <f t="shared" si="43"/>
        <v>120.95588235294117</v>
      </c>
      <c r="M133" s="40">
        <v>0</v>
      </c>
      <c r="N133" s="38">
        <f t="shared" si="42"/>
        <v>0</v>
      </c>
      <c r="O133" s="38">
        <f t="shared" si="40"/>
        <v>84.75</v>
      </c>
      <c r="P133" s="38">
        <f t="shared" si="41"/>
        <v>123.92056702907902</v>
      </c>
      <c r="Q133" s="69"/>
    </row>
    <row r="134" spans="1:17" ht="30" customHeight="1" x14ac:dyDescent="0.25">
      <c r="A134" s="99">
        <v>7</v>
      </c>
      <c r="B134" s="41" t="s">
        <v>828</v>
      </c>
      <c r="C134" s="87" t="s">
        <v>829</v>
      </c>
      <c r="D134" s="82" t="s">
        <v>824</v>
      </c>
      <c r="E134" s="40">
        <v>154</v>
      </c>
      <c r="F134" s="38">
        <f t="shared" si="36"/>
        <v>38.5</v>
      </c>
      <c r="G134" s="38">
        <f t="shared" si="37"/>
        <v>45.656144012522823</v>
      </c>
      <c r="H134" s="40">
        <v>0</v>
      </c>
      <c r="I134" s="40">
        <v>0</v>
      </c>
      <c r="J134" s="38">
        <f t="shared" si="38"/>
        <v>45.656144012522823</v>
      </c>
      <c r="K134" s="40">
        <v>0</v>
      </c>
      <c r="L134" s="38">
        <f t="shared" si="43"/>
        <v>0</v>
      </c>
      <c r="M134" s="40">
        <v>0</v>
      </c>
      <c r="N134" s="38">
        <f t="shared" si="42"/>
        <v>0</v>
      </c>
      <c r="O134" s="38">
        <f t="shared" si="40"/>
        <v>38.5</v>
      </c>
      <c r="P134" s="38">
        <f t="shared" si="41"/>
        <v>45.656144012522823</v>
      </c>
      <c r="Q134" s="69"/>
    </row>
    <row r="135" spans="1:17" ht="30" customHeight="1" x14ac:dyDescent="0.25">
      <c r="A135" s="99">
        <v>8</v>
      </c>
      <c r="B135" s="41" t="s">
        <v>830</v>
      </c>
      <c r="C135" s="87" t="s">
        <v>769</v>
      </c>
      <c r="D135" s="82" t="s">
        <v>824</v>
      </c>
      <c r="E135" s="40">
        <v>56.695</v>
      </c>
      <c r="F135" s="38">
        <f t="shared" si="36"/>
        <v>14.17375</v>
      </c>
      <c r="G135" s="38">
        <f t="shared" si="37"/>
        <v>16.808279771363516</v>
      </c>
      <c r="H135" s="40">
        <v>0</v>
      </c>
      <c r="I135" s="40">
        <v>0</v>
      </c>
      <c r="J135" s="38">
        <f t="shared" si="38"/>
        <v>16.808279771363516</v>
      </c>
      <c r="K135" s="40">
        <v>49.65</v>
      </c>
      <c r="L135" s="38">
        <f t="shared" si="43"/>
        <v>73.014705882352942</v>
      </c>
      <c r="M135" s="40">
        <v>0</v>
      </c>
      <c r="N135" s="38">
        <f t="shared" si="42"/>
        <v>0</v>
      </c>
      <c r="O135" s="38">
        <f t="shared" si="40"/>
        <v>63.823749999999997</v>
      </c>
      <c r="P135" s="38">
        <f t="shared" si="41"/>
        <v>89.822985653716458</v>
      </c>
      <c r="Q135" s="69"/>
    </row>
    <row r="136" spans="1:17" ht="30" customHeight="1" x14ac:dyDescent="0.25">
      <c r="A136" s="41">
        <v>9</v>
      </c>
      <c r="B136" s="41" t="s">
        <v>831</v>
      </c>
      <c r="C136" s="99" t="s">
        <v>832</v>
      </c>
      <c r="D136" s="82" t="s">
        <v>824</v>
      </c>
      <c r="E136" s="40">
        <v>421.63</v>
      </c>
      <c r="F136" s="38">
        <f t="shared" si="36"/>
        <v>105.4075</v>
      </c>
      <c r="G136" s="40">
        <v>125</v>
      </c>
      <c r="H136" s="40">
        <v>0</v>
      </c>
      <c r="I136" s="40">
        <v>0</v>
      </c>
      <c r="J136" s="38">
        <f t="shared" si="38"/>
        <v>125</v>
      </c>
      <c r="K136" s="40">
        <v>135.80000000000001</v>
      </c>
      <c r="L136" s="38">
        <f t="shared" si="43"/>
        <v>199.70588235294119</v>
      </c>
      <c r="M136" s="40">
        <v>130</v>
      </c>
      <c r="N136" s="38">
        <f t="shared" si="42"/>
        <v>185.71428571428572</v>
      </c>
      <c r="O136" s="38">
        <f t="shared" si="40"/>
        <v>371.20749999999998</v>
      </c>
      <c r="P136" s="38">
        <f t="shared" si="41"/>
        <v>510.42016806722694</v>
      </c>
      <c r="Q136" s="60"/>
    </row>
    <row r="137" spans="1:17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</row>
    <row r="138" spans="1:17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</row>
  </sheetData>
  <sheetProtection algorithmName="SHA-512" hashValue="/VzR/b1ncR7LOSILwYNKwvNSQdrLDDme4jtXhM5pWnnylmmzebIL9RpnNFy7cyW4yRgI5xXE1m0+Dni+XH4dKA==" saltValue="SRULFAkVLomohBGJXPzagQ==" spinCount="100000" sheet="1" objects="1" scenarios="1"/>
  <mergeCells count="30">
    <mergeCell ref="E9:I9"/>
    <mergeCell ref="K9:L9"/>
    <mergeCell ref="A1:O1"/>
    <mergeCell ref="E2:I2"/>
    <mergeCell ref="K2:L2"/>
    <mergeCell ref="M2:N2"/>
    <mergeCell ref="A3:D3"/>
    <mergeCell ref="A8:P8"/>
    <mergeCell ref="A10:D10"/>
    <mergeCell ref="M9:N9"/>
    <mergeCell ref="E102:I102"/>
    <mergeCell ref="K102:L102"/>
    <mergeCell ref="M102:N102"/>
    <mergeCell ref="A101:O101"/>
    <mergeCell ref="A14:O14"/>
    <mergeCell ref="E15:I15"/>
    <mergeCell ref="K15:L15"/>
    <mergeCell ref="M15:N15"/>
    <mergeCell ref="A16:D16"/>
    <mergeCell ref="A77:O77"/>
    <mergeCell ref="E78:I78"/>
    <mergeCell ref="K78:L78"/>
    <mergeCell ref="M78:N78"/>
    <mergeCell ref="A79:D79"/>
    <mergeCell ref="A127:D127"/>
    <mergeCell ref="A103:D103"/>
    <mergeCell ref="A125:O125"/>
    <mergeCell ref="E126:I126"/>
    <mergeCell ref="K126:L126"/>
    <mergeCell ref="M126:N126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124"/>
  <sheetViews>
    <sheetView workbookViewId="0">
      <selection activeCell="V14" sqref="V14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7.5703125" style="7" customWidth="1"/>
    <col min="4" max="4" width="19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0.5703125" style="7" customWidth="1"/>
  </cols>
  <sheetData>
    <row r="1" spans="1:18" ht="15.75" x14ac:dyDescent="0.25">
      <c r="A1" s="246" t="s">
        <v>833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</row>
    <row r="2" spans="1:18" ht="4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$P$8</f>
        <v>ΑΘΡΟΙΣΜΑ ΜΕΤΑ ΤΗΝ ΑΝΑΓΩΓΗ</v>
      </c>
      <c r="Q2" s="78"/>
      <c r="R2" s="100"/>
    </row>
    <row r="3" spans="1:18" ht="64.5" x14ac:dyDescent="0.25">
      <c r="A3" s="249" t="s">
        <v>834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</row>
    <row r="4" spans="1:18" ht="30" customHeight="1" x14ac:dyDescent="0.25">
      <c r="A4" s="79">
        <v>1</v>
      </c>
      <c r="B4" s="121" t="s">
        <v>835</v>
      </c>
      <c r="C4" s="112" t="s">
        <v>836</v>
      </c>
      <c r="D4" s="82" t="s">
        <v>837</v>
      </c>
      <c r="E4" s="38">
        <v>90</v>
      </c>
      <c r="F4" s="38">
        <f>E4/4</f>
        <v>22.5</v>
      </c>
      <c r="G4" s="38">
        <f>F4/F5*G5</f>
        <v>51.311288483466363</v>
      </c>
      <c r="H4" s="38">
        <v>0</v>
      </c>
      <c r="I4" s="38">
        <v>0</v>
      </c>
      <c r="J4" s="38">
        <f>G4+I4</f>
        <v>51.311288483466363</v>
      </c>
      <c r="K4" s="38">
        <v>43.75</v>
      </c>
      <c r="L4" s="45">
        <v>300</v>
      </c>
      <c r="M4" s="38">
        <v>0</v>
      </c>
      <c r="N4" s="38">
        <f>M4/M5*N5</f>
        <v>0</v>
      </c>
      <c r="O4" s="38">
        <f>F4+H4+K4+M4</f>
        <v>66.25</v>
      </c>
      <c r="P4" s="38">
        <f>J4+L4+N4</f>
        <v>351.31128848346634</v>
      </c>
      <c r="Q4" s="62"/>
      <c r="R4" s="100"/>
    </row>
    <row r="5" spans="1:18" ht="30" customHeight="1" x14ac:dyDescent="0.25">
      <c r="A5" s="104">
        <v>2</v>
      </c>
      <c r="B5" s="113" t="s">
        <v>838</v>
      </c>
      <c r="C5" s="114" t="s">
        <v>839</v>
      </c>
      <c r="D5" s="82" t="s">
        <v>837</v>
      </c>
      <c r="E5" s="38">
        <v>219.25</v>
      </c>
      <c r="F5" s="38">
        <f>E5/4</f>
        <v>54.8125</v>
      </c>
      <c r="G5" s="38">
        <v>125</v>
      </c>
      <c r="H5" s="38">
        <v>0</v>
      </c>
      <c r="I5" s="38">
        <v>0</v>
      </c>
      <c r="J5" s="38">
        <f>G5+I5</f>
        <v>125</v>
      </c>
      <c r="K5" s="38">
        <v>17.649999999999999</v>
      </c>
      <c r="L5" s="38">
        <f>K5/K4*L4</f>
        <v>121.02857142857142</v>
      </c>
      <c r="M5" s="38">
        <v>20</v>
      </c>
      <c r="N5" s="38">
        <v>200</v>
      </c>
      <c r="O5" s="38">
        <f>F5+H5+K5+M5</f>
        <v>92.462500000000006</v>
      </c>
      <c r="P5" s="38">
        <f>J5+L5+N5</f>
        <v>446.02857142857141</v>
      </c>
      <c r="Q5" s="62"/>
      <c r="R5" s="100"/>
    </row>
    <row r="6" spans="1:18" ht="15.75" x14ac:dyDescent="0.25">
      <c r="A6" s="247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1"/>
      <c r="Q6" s="137"/>
      <c r="R6" s="100"/>
    </row>
    <row r="7" spans="1:18" ht="38.25" x14ac:dyDescent="0.25">
      <c r="A7" s="74" t="s">
        <v>263</v>
      </c>
      <c r="B7" s="74" t="s">
        <v>264</v>
      </c>
      <c r="C7" s="75" t="s">
        <v>284</v>
      </c>
      <c r="D7" s="74" t="s">
        <v>266</v>
      </c>
      <c r="E7" s="252" t="s">
        <v>267</v>
      </c>
      <c r="F7" s="252"/>
      <c r="G7" s="252"/>
      <c r="H7" s="252"/>
      <c r="I7" s="252"/>
      <c r="J7" s="83"/>
      <c r="K7" s="252" t="s">
        <v>268</v>
      </c>
      <c r="L7" s="252"/>
      <c r="M7" s="252" t="s">
        <v>269</v>
      </c>
      <c r="N7" s="252"/>
      <c r="O7" s="83"/>
      <c r="P7" s="46"/>
      <c r="Q7" s="50"/>
      <c r="R7" s="100"/>
    </row>
    <row r="8" spans="1:18" ht="64.5" x14ac:dyDescent="0.25">
      <c r="A8" s="249" t="s">
        <v>840</v>
      </c>
      <c r="B8" s="249"/>
      <c r="C8" s="249"/>
      <c r="D8" s="249"/>
      <c r="E8" s="79" t="s">
        <v>271</v>
      </c>
      <c r="F8" s="79" t="s">
        <v>272</v>
      </c>
      <c r="G8" s="79" t="s">
        <v>273</v>
      </c>
      <c r="H8" s="79" t="s">
        <v>274</v>
      </c>
      <c r="I8" s="59" t="s">
        <v>275</v>
      </c>
      <c r="J8" s="80" t="s">
        <v>276</v>
      </c>
      <c r="K8" s="79" t="s">
        <v>271</v>
      </c>
      <c r="L8" s="81" t="s">
        <v>277</v>
      </c>
      <c r="M8" s="79" t="s">
        <v>281</v>
      </c>
      <c r="N8" s="79" t="s">
        <v>282</v>
      </c>
      <c r="O8" s="84" t="s">
        <v>270</v>
      </c>
      <c r="P8" s="77" t="s">
        <v>279</v>
      </c>
      <c r="Q8" s="50"/>
      <c r="R8" s="100"/>
    </row>
    <row r="9" spans="1:18" ht="26.25" x14ac:dyDescent="0.25">
      <c r="A9" s="85">
        <v>1</v>
      </c>
      <c r="B9" s="86" t="s">
        <v>751</v>
      </c>
      <c r="C9" s="87" t="s">
        <v>752</v>
      </c>
      <c r="D9" s="82" t="s">
        <v>841</v>
      </c>
      <c r="E9" s="52">
        <v>170.95</v>
      </c>
      <c r="F9" s="52">
        <f>E9/4</f>
        <v>42.737499999999997</v>
      </c>
      <c r="G9" s="52">
        <f>F9/F10*G10</f>
        <v>119.54545454545453</v>
      </c>
      <c r="H9" s="52">
        <v>65.7</v>
      </c>
      <c r="I9" s="44">
        <v>375</v>
      </c>
      <c r="J9" s="44">
        <f>G9+I9</f>
        <v>494.5454545454545</v>
      </c>
      <c r="K9" s="52">
        <v>32.65</v>
      </c>
      <c r="L9" s="44">
        <f>K9/K10*L10</f>
        <v>121.37546468401486</v>
      </c>
      <c r="M9" s="52">
        <v>0</v>
      </c>
      <c r="N9" s="44">
        <f>M9/M10*N10</f>
        <v>0</v>
      </c>
      <c r="O9" s="44">
        <f>F9+H9+K9+M9</f>
        <v>141.08750000000001</v>
      </c>
      <c r="P9" s="44">
        <f>J9+L9+N9</f>
        <v>615.9209192294694</v>
      </c>
      <c r="Q9" s="62"/>
      <c r="R9" s="100"/>
    </row>
    <row r="10" spans="1:18" ht="26.25" x14ac:dyDescent="0.25">
      <c r="A10" s="88">
        <v>2</v>
      </c>
      <c r="B10" s="86" t="s">
        <v>842</v>
      </c>
      <c r="C10" s="87" t="s">
        <v>843</v>
      </c>
      <c r="D10" s="82" t="s">
        <v>841</v>
      </c>
      <c r="E10" s="41">
        <v>178.75</v>
      </c>
      <c r="F10" s="52">
        <f>E10/4</f>
        <v>44.6875</v>
      </c>
      <c r="G10" s="41">
        <v>125</v>
      </c>
      <c r="H10" s="41">
        <v>32.1</v>
      </c>
      <c r="I10" s="55">
        <f>H10/H9*I9</f>
        <v>183.21917808219177</v>
      </c>
      <c r="J10" s="44">
        <f>G10+I10</f>
        <v>308.21917808219177</v>
      </c>
      <c r="K10" s="55">
        <v>80.7</v>
      </c>
      <c r="L10" s="55">
        <v>300</v>
      </c>
      <c r="M10" s="41">
        <v>50</v>
      </c>
      <c r="N10" s="56">
        <v>200</v>
      </c>
      <c r="O10" s="44">
        <f>F10+H10+K10+M10</f>
        <v>207.48750000000001</v>
      </c>
      <c r="P10" s="44">
        <f>J10+L10+N10</f>
        <v>808.21917808219177</v>
      </c>
      <c r="Q10" s="62"/>
      <c r="R10" s="100"/>
    </row>
    <row r="11" spans="1:18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  <c r="R11" s="100"/>
    </row>
    <row r="12" spans="1:18" x14ac:dyDescent="0.25">
      <c r="A12" s="89"/>
      <c r="B12" s="89"/>
      <c r="C12" s="89"/>
      <c r="D12" s="50"/>
      <c r="E12" s="50"/>
      <c r="F12" s="50"/>
      <c r="G12" s="50"/>
      <c r="H12" s="50"/>
      <c r="I12" s="90"/>
      <c r="J12" s="90"/>
      <c r="K12" s="50"/>
      <c r="L12" s="90"/>
      <c r="M12" s="50"/>
      <c r="N12" s="90"/>
      <c r="O12" s="50"/>
      <c r="P12" s="50"/>
      <c r="Q12" s="50"/>
      <c r="R12" s="100"/>
    </row>
    <row r="13" spans="1:18" ht="15.75" x14ac:dyDescent="0.25">
      <c r="A13" s="253"/>
      <c r="B13" s="25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50"/>
      <c r="Q13" s="50"/>
      <c r="R13" s="100"/>
    </row>
    <row r="14" spans="1:18" ht="38.25" x14ac:dyDescent="0.25">
      <c r="A14" s="84" t="s">
        <v>285</v>
      </c>
      <c r="B14" s="84" t="s">
        <v>264</v>
      </c>
      <c r="C14" s="92" t="s">
        <v>284</v>
      </c>
      <c r="D14" s="74" t="s">
        <v>266</v>
      </c>
      <c r="E14" s="252" t="s">
        <v>267</v>
      </c>
      <c r="F14" s="252"/>
      <c r="G14" s="252"/>
      <c r="H14" s="252"/>
      <c r="I14" s="252"/>
      <c r="J14" s="84"/>
      <c r="K14" s="252" t="s">
        <v>268</v>
      </c>
      <c r="L14" s="252"/>
      <c r="M14" s="252" t="s">
        <v>269</v>
      </c>
      <c r="N14" s="252"/>
      <c r="O14" s="84"/>
      <c r="P14" s="41"/>
      <c r="Q14" s="50"/>
      <c r="R14" s="100"/>
    </row>
    <row r="15" spans="1:18" ht="64.5" x14ac:dyDescent="0.25">
      <c r="A15" s="249" t="s">
        <v>844</v>
      </c>
      <c r="B15" s="249"/>
      <c r="C15" s="249"/>
      <c r="D15" s="249"/>
      <c r="E15" s="79" t="s">
        <v>271</v>
      </c>
      <c r="F15" s="79" t="s">
        <v>272</v>
      </c>
      <c r="G15" s="79" t="s">
        <v>273</v>
      </c>
      <c r="H15" s="79" t="s">
        <v>274</v>
      </c>
      <c r="I15" s="59" t="s">
        <v>275</v>
      </c>
      <c r="J15" s="80" t="s">
        <v>276</v>
      </c>
      <c r="K15" s="79" t="s">
        <v>271</v>
      </c>
      <c r="L15" s="81" t="s">
        <v>277</v>
      </c>
      <c r="M15" s="79" t="s">
        <v>281</v>
      </c>
      <c r="N15" s="79" t="s">
        <v>282</v>
      </c>
      <c r="O15" s="84" t="s">
        <v>270</v>
      </c>
      <c r="P15" s="84" t="s">
        <v>279</v>
      </c>
      <c r="Q15" s="50"/>
      <c r="R15" s="100"/>
    </row>
    <row r="16" spans="1:18" ht="30" customHeight="1" x14ac:dyDescent="0.25">
      <c r="A16" s="82">
        <v>1</v>
      </c>
      <c r="B16" s="93" t="s">
        <v>845</v>
      </c>
      <c r="C16" s="99" t="s">
        <v>846</v>
      </c>
      <c r="D16" s="82" t="s">
        <v>847</v>
      </c>
      <c r="E16" s="38">
        <v>27.16</v>
      </c>
      <c r="F16" s="38">
        <f>E16/4</f>
        <v>6.79</v>
      </c>
      <c r="G16" s="38">
        <f>F16/$F$27*$G$27</f>
        <v>10.844046953605366</v>
      </c>
      <c r="H16" s="38">
        <v>0</v>
      </c>
      <c r="I16" s="38">
        <f>H16/H17*I17</f>
        <v>0</v>
      </c>
      <c r="J16" s="38">
        <f>G16+I16</f>
        <v>10.844046953605366</v>
      </c>
      <c r="K16" s="38">
        <v>58.9</v>
      </c>
      <c r="L16" s="38">
        <f>K16/$K$24*$L$24</f>
        <v>137.50972762645912</v>
      </c>
      <c r="M16" s="45">
        <v>0</v>
      </c>
      <c r="N16" s="38">
        <f>M16/M19*N19</f>
        <v>0</v>
      </c>
      <c r="O16" s="38">
        <f>F16+H16+K16+M16</f>
        <v>65.69</v>
      </c>
      <c r="P16" s="38">
        <f>J16+L16+N16</f>
        <v>148.35377458006448</v>
      </c>
      <c r="Q16" s="60"/>
      <c r="R16" s="100"/>
    </row>
    <row r="17" spans="1:22" ht="30" customHeight="1" x14ac:dyDescent="0.25">
      <c r="A17" s="82">
        <v>2</v>
      </c>
      <c r="B17" s="94" t="s">
        <v>568</v>
      </c>
      <c r="C17" s="99" t="s">
        <v>567</v>
      </c>
      <c r="D17" s="82" t="s">
        <v>847</v>
      </c>
      <c r="E17" s="38">
        <v>66.25</v>
      </c>
      <c r="F17" s="38">
        <f>E17/4</f>
        <v>16.5625</v>
      </c>
      <c r="G17" s="38">
        <f t="shared" ref="G17:G26" si="0">F17/$F$27*$G$27</f>
        <v>26.451329553621338</v>
      </c>
      <c r="H17" s="38">
        <v>106.5</v>
      </c>
      <c r="I17" s="38">
        <v>375</v>
      </c>
      <c r="J17" s="38">
        <f t="shared" ref="J17:J30" si="1">G17+I17</f>
        <v>401.45132955362135</v>
      </c>
      <c r="K17" s="38">
        <v>128.4</v>
      </c>
      <c r="L17" s="38">
        <f t="shared" ref="L17:L23" si="2">K17/$K$24*$L$24</f>
        <v>299.76653696498056</v>
      </c>
      <c r="M17" s="38">
        <v>30</v>
      </c>
      <c r="N17" s="38">
        <f>M17/$M$19*$N$19</f>
        <v>30</v>
      </c>
      <c r="O17" s="38">
        <f t="shared" ref="O17:O30" si="3">F17+H17+K17+M17</f>
        <v>281.46249999999998</v>
      </c>
      <c r="P17" s="38">
        <f t="shared" ref="P17:P30" si="4">J17+L17+N17</f>
        <v>731.21786651860191</v>
      </c>
      <c r="Q17" s="60"/>
      <c r="R17" s="100"/>
    </row>
    <row r="18" spans="1:22" ht="30" customHeight="1" x14ac:dyDescent="0.25">
      <c r="A18" s="82">
        <v>3</v>
      </c>
      <c r="B18" s="94" t="s">
        <v>461</v>
      </c>
      <c r="C18" s="99" t="s">
        <v>460</v>
      </c>
      <c r="D18" s="82" t="s">
        <v>847</v>
      </c>
      <c r="E18" s="38">
        <v>18.745000000000001</v>
      </c>
      <c r="F18" s="38">
        <f t="shared" ref="F18:F27" si="5">E18/4</f>
        <v>4.6862500000000002</v>
      </c>
      <c r="G18" s="38">
        <f t="shared" si="0"/>
        <v>7.4842290186057667</v>
      </c>
      <c r="H18" s="38">
        <v>64.650000000000006</v>
      </c>
      <c r="I18" s="38">
        <f>H18/$H$17*$I$17</f>
        <v>227.64084507042256</v>
      </c>
      <c r="J18" s="38">
        <f t="shared" si="1"/>
        <v>235.12507408902832</v>
      </c>
      <c r="K18" s="38">
        <v>31.65</v>
      </c>
      <c r="L18" s="38">
        <f t="shared" si="2"/>
        <v>73.891050583657588</v>
      </c>
      <c r="M18" s="38">
        <v>30</v>
      </c>
      <c r="N18" s="38">
        <f>M18/$M$19*$N$19</f>
        <v>30</v>
      </c>
      <c r="O18" s="38">
        <f t="shared" si="3"/>
        <v>130.98625000000001</v>
      </c>
      <c r="P18" s="38">
        <f t="shared" si="4"/>
        <v>339.01612467268592</v>
      </c>
      <c r="Q18" s="60"/>
      <c r="R18" s="100"/>
    </row>
    <row r="19" spans="1:22" ht="30" customHeight="1" x14ac:dyDescent="0.25">
      <c r="A19" s="82">
        <v>4</v>
      </c>
      <c r="B19" s="94" t="s">
        <v>705</v>
      </c>
      <c r="C19" s="99" t="s">
        <v>706</v>
      </c>
      <c r="D19" s="82" t="s">
        <v>847</v>
      </c>
      <c r="E19" s="53">
        <v>127.15</v>
      </c>
      <c r="F19" s="38">
        <f t="shared" si="5"/>
        <v>31.787500000000001</v>
      </c>
      <c r="G19" s="38">
        <f t="shared" si="0"/>
        <v>50.766589475365329</v>
      </c>
      <c r="H19" s="53">
        <v>76.2</v>
      </c>
      <c r="I19" s="38">
        <f t="shared" ref="I19:I30" si="6">H19/$H$17*$I$17</f>
        <v>268.3098591549296</v>
      </c>
      <c r="J19" s="38">
        <f t="shared" si="1"/>
        <v>319.07644863029492</v>
      </c>
      <c r="K19" s="53">
        <v>66.599999999999994</v>
      </c>
      <c r="L19" s="38">
        <f t="shared" si="2"/>
        <v>155.48638132295719</v>
      </c>
      <c r="M19" s="43">
        <v>200</v>
      </c>
      <c r="N19" s="43">
        <v>200</v>
      </c>
      <c r="O19" s="38">
        <f t="shared" si="3"/>
        <v>374.58749999999998</v>
      </c>
      <c r="P19" s="38">
        <f t="shared" si="4"/>
        <v>674.56282995325205</v>
      </c>
      <c r="Q19" s="60"/>
      <c r="R19" s="100"/>
    </row>
    <row r="20" spans="1:22" ht="30" customHeight="1" x14ac:dyDescent="0.25">
      <c r="A20" s="82">
        <v>5</v>
      </c>
      <c r="B20" s="42" t="s">
        <v>98</v>
      </c>
      <c r="C20" s="99" t="s">
        <v>99</v>
      </c>
      <c r="D20" s="82" t="s">
        <v>847</v>
      </c>
      <c r="E20" s="53">
        <v>10</v>
      </c>
      <c r="F20" s="38">
        <f t="shared" si="5"/>
        <v>2.5</v>
      </c>
      <c r="G20" s="38">
        <f t="shared" si="0"/>
        <v>3.9926535175277493</v>
      </c>
      <c r="H20" s="53">
        <v>105</v>
      </c>
      <c r="I20" s="38">
        <f t="shared" si="6"/>
        <v>369.71830985915494</v>
      </c>
      <c r="J20" s="38">
        <f t="shared" si="1"/>
        <v>373.71096337668268</v>
      </c>
      <c r="K20" s="53">
        <v>64</v>
      </c>
      <c r="L20" s="38">
        <f t="shared" si="2"/>
        <v>149.41634241245137</v>
      </c>
      <c r="M20" s="43">
        <v>0</v>
      </c>
      <c r="N20" s="38">
        <f t="shared" ref="N20:N30" si="7">M20/$M$19*$N$19</f>
        <v>0</v>
      </c>
      <c r="O20" s="38">
        <f t="shared" si="3"/>
        <v>171.5</v>
      </c>
      <c r="P20" s="38">
        <f t="shared" si="4"/>
        <v>523.12730578913408</v>
      </c>
      <c r="Q20" s="60"/>
      <c r="R20" s="100"/>
    </row>
    <row r="21" spans="1:22" ht="30" customHeight="1" x14ac:dyDescent="0.25">
      <c r="A21" s="82">
        <v>6</v>
      </c>
      <c r="B21" s="94" t="s">
        <v>730</v>
      </c>
      <c r="C21" s="99" t="s">
        <v>731</v>
      </c>
      <c r="D21" s="82" t="s">
        <v>847</v>
      </c>
      <c r="E21" s="38">
        <v>50.725000000000001</v>
      </c>
      <c r="F21" s="38">
        <f t="shared" si="5"/>
        <v>12.68125</v>
      </c>
      <c r="G21" s="38">
        <f t="shared" si="0"/>
        <v>20.25273496765951</v>
      </c>
      <c r="H21" s="38">
        <v>0</v>
      </c>
      <c r="I21" s="38">
        <f t="shared" si="6"/>
        <v>0</v>
      </c>
      <c r="J21" s="38">
        <f t="shared" si="1"/>
        <v>20.25273496765951</v>
      </c>
      <c r="K21" s="45">
        <v>1.4</v>
      </c>
      <c r="L21" s="38">
        <f t="shared" si="2"/>
        <v>3.2684824902723735</v>
      </c>
      <c r="M21" s="38">
        <v>30</v>
      </c>
      <c r="N21" s="38">
        <f t="shared" si="7"/>
        <v>30</v>
      </c>
      <c r="O21" s="38">
        <f t="shared" si="3"/>
        <v>44.081249999999997</v>
      </c>
      <c r="P21" s="38">
        <f t="shared" si="4"/>
        <v>53.521217457931883</v>
      </c>
      <c r="Q21" s="60"/>
      <c r="R21" s="100"/>
    </row>
    <row r="22" spans="1:22" ht="30" customHeight="1" x14ac:dyDescent="0.25">
      <c r="A22" s="82">
        <v>7</v>
      </c>
      <c r="B22" s="94" t="s">
        <v>780</v>
      </c>
      <c r="C22" s="99" t="s">
        <v>781</v>
      </c>
      <c r="D22" s="82" t="s">
        <v>847</v>
      </c>
      <c r="E22" s="38">
        <v>96.174999999999997</v>
      </c>
      <c r="F22" s="38">
        <f t="shared" si="5"/>
        <v>24.043749999999999</v>
      </c>
      <c r="G22" s="38">
        <f t="shared" si="0"/>
        <v>38.399345204823128</v>
      </c>
      <c r="H22" s="45">
        <v>0</v>
      </c>
      <c r="I22" s="38">
        <f t="shared" si="6"/>
        <v>0</v>
      </c>
      <c r="J22" s="38">
        <f t="shared" si="1"/>
        <v>38.399345204823128</v>
      </c>
      <c r="K22" s="38">
        <v>3.95</v>
      </c>
      <c r="L22" s="38">
        <f t="shared" si="2"/>
        <v>9.2217898832684835</v>
      </c>
      <c r="M22" s="38">
        <v>0</v>
      </c>
      <c r="N22" s="38">
        <f t="shared" si="7"/>
        <v>0</v>
      </c>
      <c r="O22" s="38">
        <f t="shared" si="3"/>
        <v>27.993749999999999</v>
      </c>
      <c r="P22" s="38">
        <f t="shared" si="4"/>
        <v>47.621135088091613</v>
      </c>
      <c r="Q22" s="60"/>
      <c r="R22" s="100"/>
    </row>
    <row r="23" spans="1:22" ht="30" customHeight="1" x14ac:dyDescent="0.25">
      <c r="A23" s="82">
        <v>8</v>
      </c>
      <c r="B23" s="94" t="s">
        <v>782</v>
      </c>
      <c r="C23" s="99" t="s">
        <v>783</v>
      </c>
      <c r="D23" s="82" t="s">
        <v>847</v>
      </c>
      <c r="E23" s="38">
        <v>42.67</v>
      </c>
      <c r="F23" s="38">
        <f t="shared" si="5"/>
        <v>10.6675</v>
      </c>
      <c r="G23" s="38">
        <f t="shared" si="0"/>
        <v>17.036652559290903</v>
      </c>
      <c r="H23" s="45">
        <v>16.2</v>
      </c>
      <c r="I23" s="38">
        <f t="shared" si="6"/>
        <v>57.04225352112676</v>
      </c>
      <c r="J23" s="38">
        <f t="shared" si="1"/>
        <v>74.078906080417667</v>
      </c>
      <c r="K23" s="38">
        <v>1.3</v>
      </c>
      <c r="L23" s="38">
        <f t="shared" si="2"/>
        <v>3.0350194552529186</v>
      </c>
      <c r="M23" s="38">
        <v>40</v>
      </c>
      <c r="N23" s="38">
        <f t="shared" si="7"/>
        <v>40</v>
      </c>
      <c r="O23" s="38">
        <f t="shared" si="3"/>
        <v>68.167500000000004</v>
      </c>
      <c r="P23" s="38">
        <f t="shared" si="4"/>
        <v>117.11392553567059</v>
      </c>
      <c r="Q23" s="60"/>
      <c r="R23" s="100"/>
      <c r="V23" t="s">
        <v>936</v>
      </c>
    </row>
    <row r="24" spans="1:22" ht="30" customHeight="1" x14ac:dyDescent="0.25">
      <c r="A24" s="82">
        <v>9</v>
      </c>
      <c r="B24" s="94" t="s">
        <v>848</v>
      </c>
      <c r="C24" s="99" t="s">
        <v>849</v>
      </c>
      <c r="D24" s="82" t="s">
        <v>847</v>
      </c>
      <c r="E24" s="38">
        <v>83.125</v>
      </c>
      <c r="F24" s="38">
        <f t="shared" si="5"/>
        <v>20.78125</v>
      </c>
      <c r="G24" s="38">
        <f t="shared" si="0"/>
        <v>33.188932364449414</v>
      </c>
      <c r="H24" s="38">
        <v>0</v>
      </c>
      <c r="I24" s="38">
        <f t="shared" si="6"/>
        <v>0</v>
      </c>
      <c r="J24" s="38">
        <f t="shared" si="1"/>
        <v>33.188932364449414</v>
      </c>
      <c r="K24" s="38">
        <v>128.5</v>
      </c>
      <c r="L24" s="38">
        <v>300</v>
      </c>
      <c r="M24" s="38">
        <v>0</v>
      </c>
      <c r="N24" s="38">
        <f t="shared" si="7"/>
        <v>0</v>
      </c>
      <c r="O24" s="38">
        <f t="shared" si="3"/>
        <v>149.28125</v>
      </c>
      <c r="P24" s="38">
        <f t="shared" si="4"/>
        <v>333.18893236444944</v>
      </c>
      <c r="Q24" s="60"/>
      <c r="R24" s="100"/>
    </row>
    <row r="25" spans="1:22" ht="30" customHeight="1" x14ac:dyDescent="0.25">
      <c r="A25" s="82">
        <v>10</v>
      </c>
      <c r="B25" s="94" t="s">
        <v>850</v>
      </c>
      <c r="C25" s="99" t="s">
        <v>851</v>
      </c>
      <c r="D25" s="82" t="s">
        <v>847</v>
      </c>
      <c r="E25" s="38">
        <v>79.900000000000006</v>
      </c>
      <c r="F25" s="38">
        <f t="shared" si="5"/>
        <v>19.975000000000001</v>
      </c>
      <c r="G25" s="38">
        <f t="shared" si="0"/>
        <v>31.901301605046715</v>
      </c>
      <c r="H25" s="38">
        <v>0</v>
      </c>
      <c r="I25" s="38">
        <f t="shared" si="6"/>
        <v>0</v>
      </c>
      <c r="J25" s="38">
        <f t="shared" si="1"/>
        <v>31.901301605046715</v>
      </c>
      <c r="K25" s="38">
        <v>0.65</v>
      </c>
      <c r="L25" s="38">
        <f t="shared" ref="L25:L30" si="8">K25/$K$24*$L$24</f>
        <v>1.5175097276264593</v>
      </c>
      <c r="M25" s="38">
        <v>0</v>
      </c>
      <c r="N25" s="38">
        <f t="shared" si="7"/>
        <v>0</v>
      </c>
      <c r="O25" s="38">
        <f t="shared" si="3"/>
        <v>20.625</v>
      </c>
      <c r="P25" s="38">
        <f t="shared" si="4"/>
        <v>33.418811332673172</v>
      </c>
      <c r="Q25" s="60"/>
      <c r="R25" s="100"/>
    </row>
    <row r="26" spans="1:22" ht="30" customHeight="1" x14ac:dyDescent="0.25">
      <c r="A26" s="82">
        <v>11</v>
      </c>
      <c r="B26" s="94" t="s">
        <v>786</v>
      </c>
      <c r="C26" s="87" t="s">
        <v>787</v>
      </c>
      <c r="D26" s="82" t="s">
        <v>847</v>
      </c>
      <c r="E26" s="38">
        <v>78.099999999999994</v>
      </c>
      <c r="F26" s="38">
        <f t="shared" si="5"/>
        <v>19.524999999999999</v>
      </c>
      <c r="G26" s="38">
        <f t="shared" si="0"/>
        <v>31.182623971891719</v>
      </c>
      <c r="H26" s="45">
        <v>0</v>
      </c>
      <c r="I26" s="38">
        <f t="shared" si="6"/>
        <v>0</v>
      </c>
      <c r="J26" s="38">
        <f t="shared" si="1"/>
        <v>31.182623971891719</v>
      </c>
      <c r="K26" s="38">
        <v>102.95</v>
      </c>
      <c r="L26" s="38">
        <f t="shared" si="8"/>
        <v>240.35019455252919</v>
      </c>
      <c r="M26" s="38">
        <v>40</v>
      </c>
      <c r="N26" s="38">
        <f t="shared" si="7"/>
        <v>40</v>
      </c>
      <c r="O26" s="38">
        <f t="shared" si="3"/>
        <v>162.47499999999999</v>
      </c>
      <c r="P26" s="38">
        <f t="shared" si="4"/>
        <v>311.53281852442092</v>
      </c>
      <c r="Q26" s="60"/>
      <c r="R26" s="100"/>
    </row>
    <row r="27" spans="1:22" ht="30" customHeight="1" x14ac:dyDescent="0.25">
      <c r="A27" s="82">
        <v>12</v>
      </c>
      <c r="B27" s="94" t="s">
        <v>852</v>
      </c>
      <c r="C27" s="87" t="s">
        <v>853</v>
      </c>
      <c r="D27" s="82" t="s">
        <v>847</v>
      </c>
      <c r="E27" s="38">
        <v>313.07499999999999</v>
      </c>
      <c r="F27" s="38">
        <f t="shared" si="5"/>
        <v>78.268749999999997</v>
      </c>
      <c r="G27" s="38">
        <v>125</v>
      </c>
      <c r="H27" s="38">
        <v>0</v>
      </c>
      <c r="I27" s="38">
        <f t="shared" si="6"/>
        <v>0</v>
      </c>
      <c r="J27" s="38">
        <f t="shared" si="1"/>
        <v>125</v>
      </c>
      <c r="K27" s="38">
        <v>10.45</v>
      </c>
      <c r="L27" s="38">
        <f t="shared" si="8"/>
        <v>24.396887159533069</v>
      </c>
      <c r="M27" s="38">
        <v>0</v>
      </c>
      <c r="N27" s="38">
        <f t="shared" si="7"/>
        <v>0</v>
      </c>
      <c r="O27" s="38">
        <f t="shared" si="3"/>
        <v>88.71875</v>
      </c>
      <c r="P27" s="38">
        <f t="shared" si="4"/>
        <v>149.39688715953307</v>
      </c>
      <c r="Q27" s="60"/>
      <c r="R27" s="100"/>
    </row>
    <row r="28" spans="1:22" ht="30" customHeight="1" x14ac:dyDescent="0.25">
      <c r="A28" s="82">
        <v>13</v>
      </c>
      <c r="B28" s="94" t="s">
        <v>447</v>
      </c>
      <c r="C28" s="87" t="s">
        <v>446</v>
      </c>
      <c r="D28" s="82" t="s">
        <v>847</v>
      </c>
      <c r="E28" s="38">
        <v>70.75</v>
      </c>
      <c r="F28" s="38">
        <f t="shared" ref="F28:F29" si="9">E28/4</f>
        <v>17.6875</v>
      </c>
      <c r="G28" s="38">
        <f t="shared" ref="G28:G30" si="10">F28/$F$27*$G$27</f>
        <v>28.248023636508826</v>
      </c>
      <c r="H28" s="45">
        <v>0</v>
      </c>
      <c r="I28" s="38">
        <f t="shared" si="6"/>
        <v>0</v>
      </c>
      <c r="J28" s="38">
        <f t="shared" si="1"/>
        <v>28.248023636508826</v>
      </c>
      <c r="K28" s="38">
        <v>3.9</v>
      </c>
      <c r="L28" s="38">
        <f t="shared" si="8"/>
        <v>9.1050583657587545</v>
      </c>
      <c r="M28" s="45">
        <v>0</v>
      </c>
      <c r="N28" s="38">
        <f t="shared" si="7"/>
        <v>0</v>
      </c>
      <c r="O28" s="38">
        <f t="shared" si="3"/>
        <v>21.587499999999999</v>
      </c>
      <c r="P28" s="38">
        <f t="shared" si="4"/>
        <v>37.353082002267584</v>
      </c>
      <c r="Q28" s="60"/>
      <c r="R28" s="100"/>
    </row>
    <row r="29" spans="1:22" ht="30" customHeight="1" x14ac:dyDescent="0.25">
      <c r="A29" s="82">
        <v>14</v>
      </c>
      <c r="B29" s="94" t="s">
        <v>335</v>
      </c>
      <c r="C29" s="87" t="s">
        <v>334</v>
      </c>
      <c r="D29" s="82" t="s">
        <v>847</v>
      </c>
      <c r="E29" s="38">
        <v>10</v>
      </c>
      <c r="F29" s="38">
        <f t="shared" si="9"/>
        <v>2.5</v>
      </c>
      <c r="G29" s="38">
        <f t="shared" si="10"/>
        <v>3.9926535175277493</v>
      </c>
      <c r="H29" s="38">
        <v>63.9</v>
      </c>
      <c r="I29" s="38">
        <f t="shared" si="6"/>
        <v>225</v>
      </c>
      <c r="J29" s="38">
        <f t="shared" si="1"/>
        <v>228.99265351752774</v>
      </c>
      <c r="K29" s="38">
        <v>25</v>
      </c>
      <c r="L29" s="38">
        <f t="shared" si="8"/>
        <v>58.365758754863812</v>
      </c>
      <c r="M29" s="38">
        <v>0</v>
      </c>
      <c r="N29" s="38">
        <f t="shared" si="7"/>
        <v>0</v>
      </c>
      <c r="O29" s="38">
        <f t="shared" si="3"/>
        <v>91.4</v>
      </c>
      <c r="P29" s="38">
        <f t="shared" si="4"/>
        <v>287.35841227239155</v>
      </c>
      <c r="Q29" s="60"/>
      <c r="R29" s="100"/>
    </row>
    <row r="30" spans="1:22" ht="30" customHeight="1" x14ac:dyDescent="0.25">
      <c r="A30" s="82">
        <v>15</v>
      </c>
      <c r="B30" s="50" t="s">
        <v>734</v>
      </c>
      <c r="C30" s="87" t="s">
        <v>735</v>
      </c>
      <c r="D30" s="82" t="s">
        <v>847</v>
      </c>
      <c r="E30" s="38">
        <v>219.9</v>
      </c>
      <c r="F30" s="38">
        <f>E30/4</f>
        <v>54.975000000000001</v>
      </c>
      <c r="G30" s="38">
        <f t="shared" si="10"/>
        <v>87.798450850435202</v>
      </c>
      <c r="H30" s="38">
        <v>30</v>
      </c>
      <c r="I30" s="38">
        <f t="shared" si="6"/>
        <v>105.63380281690141</v>
      </c>
      <c r="J30" s="38">
        <f t="shared" si="1"/>
        <v>193.43225366733662</v>
      </c>
      <c r="K30" s="45">
        <v>0.65</v>
      </c>
      <c r="L30" s="38">
        <f t="shared" si="8"/>
        <v>1.5175097276264593</v>
      </c>
      <c r="M30" s="38">
        <v>0</v>
      </c>
      <c r="N30" s="38">
        <f t="shared" si="7"/>
        <v>0</v>
      </c>
      <c r="O30" s="38">
        <f t="shared" si="3"/>
        <v>85.625</v>
      </c>
      <c r="P30" s="38">
        <f t="shared" si="4"/>
        <v>194.94976339496307</v>
      </c>
      <c r="Q30" s="60"/>
      <c r="R30" s="100"/>
    </row>
    <row r="31" spans="1:22" ht="45" customHeight="1" x14ac:dyDescent="0.25">
      <c r="A31" s="246"/>
      <c r="B31" s="246"/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7"/>
      <c r="P31" s="50"/>
      <c r="Q31" s="50"/>
      <c r="R31" s="100"/>
    </row>
    <row r="32" spans="1:22" ht="38.25" x14ac:dyDescent="0.25">
      <c r="A32" s="91" t="s">
        <v>285</v>
      </c>
      <c r="B32" s="84" t="s">
        <v>264</v>
      </c>
      <c r="C32" s="92" t="s">
        <v>284</v>
      </c>
      <c r="D32" s="74" t="s">
        <v>266</v>
      </c>
      <c r="E32" s="252" t="s">
        <v>267</v>
      </c>
      <c r="F32" s="252"/>
      <c r="G32" s="252"/>
      <c r="H32" s="252"/>
      <c r="I32" s="252"/>
      <c r="J32" s="84"/>
      <c r="K32" s="252" t="s">
        <v>268</v>
      </c>
      <c r="L32" s="252"/>
      <c r="M32" s="252" t="s">
        <v>269</v>
      </c>
      <c r="N32" s="252"/>
      <c r="O32" s="84"/>
      <c r="P32" s="41"/>
      <c r="Q32" s="78"/>
      <c r="R32" s="100"/>
    </row>
    <row r="33" spans="1:18" ht="58.5" customHeight="1" x14ac:dyDescent="0.25">
      <c r="A33" s="249" t="s">
        <v>854</v>
      </c>
      <c r="B33" s="249"/>
      <c r="C33" s="249"/>
      <c r="D33" s="249"/>
      <c r="E33" s="79" t="s">
        <v>271</v>
      </c>
      <c r="F33" s="79" t="s">
        <v>272</v>
      </c>
      <c r="G33" s="79" t="s">
        <v>273</v>
      </c>
      <c r="H33" s="79" t="s">
        <v>274</v>
      </c>
      <c r="I33" s="59" t="s">
        <v>275</v>
      </c>
      <c r="J33" s="80" t="s">
        <v>276</v>
      </c>
      <c r="K33" s="79" t="s">
        <v>271</v>
      </c>
      <c r="L33" s="81" t="s">
        <v>277</v>
      </c>
      <c r="M33" s="79" t="s">
        <v>281</v>
      </c>
      <c r="N33" s="79" t="s">
        <v>282</v>
      </c>
      <c r="O33" s="84" t="s">
        <v>270</v>
      </c>
      <c r="P33" s="84" t="s">
        <v>279</v>
      </c>
      <c r="Q33" s="50"/>
      <c r="R33" s="100"/>
    </row>
    <row r="34" spans="1:18" ht="30" customHeight="1" x14ac:dyDescent="0.25">
      <c r="A34" s="85">
        <v>1</v>
      </c>
      <c r="B34" s="86" t="s">
        <v>789</v>
      </c>
      <c r="C34" s="87" t="s">
        <v>790</v>
      </c>
      <c r="D34" s="82" t="s">
        <v>791</v>
      </c>
      <c r="E34" s="38">
        <v>302.5</v>
      </c>
      <c r="F34" s="38">
        <f>E34/4</f>
        <v>75.625</v>
      </c>
      <c r="G34" s="38">
        <v>125</v>
      </c>
      <c r="H34" s="38">
        <v>0</v>
      </c>
      <c r="I34" s="38">
        <f t="shared" ref="I34" si="11">H34*$I$35/$H$35</f>
        <v>0</v>
      </c>
      <c r="J34" s="38">
        <f>G34+I34</f>
        <v>125</v>
      </c>
      <c r="K34" s="38">
        <v>36.15</v>
      </c>
      <c r="L34" s="45">
        <f>K34*$L$42/$K$42</f>
        <v>149.89633724948169</v>
      </c>
      <c r="M34" s="38">
        <v>140</v>
      </c>
      <c r="N34" s="38">
        <v>200</v>
      </c>
      <c r="O34" s="38">
        <f>F34+H34+K34+M34</f>
        <v>251.77500000000001</v>
      </c>
      <c r="P34" s="38">
        <f>J34+L34+N34</f>
        <v>474.89633724948169</v>
      </c>
      <c r="Q34" s="62"/>
      <c r="R34" s="100"/>
    </row>
    <row r="35" spans="1:18" ht="30" customHeight="1" x14ac:dyDescent="0.25">
      <c r="A35" s="85">
        <v>2</v>
      </c>
      <c r="B35" s="86" t="s">
        <v>560</v>
      </c>
      <c r="C35" s="87" t="s">
        <v>559</v>
      </c>
      <c r="D35" s="82" t="s">
        <v>791</v>
      </c>
      <c r="E35" s="38">
        <v>175.45</v>
      </c>
      <c r="F35" s="38">
        <f t="shared" ref="F35:F42" si="12">E35/4</f>
        <v>43.862499999999997</v>
      </c>
      <c r="G35" s="45">
        <f>F35*$G$34/$F$34</f>
        <v>72.5</v>
      </c>
      <c r="H35" s="45">
        <v>75</v>
      </c>
      <c r="I35" s="38">
        <v>375</v>
      </c>
      <c r="J35" s="38">
        <f t="shared" ref="J35:J42" si="13">G35+I35</f>
        <v>447.5</v>
      </c>
      <c r="K35" s="38">
        <v>33</v>
      </c>
      <c r="L35" s="45">
        <f t="shared" ref="L35:L41" si="14">K35*$L$42/$K$42</f>
        <v>136.83483068417416</v>
      </c>
      <c r="M35" s="38">
        <v>0</v>
      </c>
      <c r="N35" s="38">
        <f>M35*$N$34/$M$34</f>
        <v>0</v>
      </c>
      <c r="O35" s="38">
        <f t="shared" ref="O35:O42" si="15">F35+H35+K35+M35</f>
        <v>151.86250000000001</v>
      </c>
      <c r="P35" s="38">
        <f t="shared" ref="P35:P42" si="16">J35+L35+N35</f>
        <v>584.33483068417422</v>
      </c>
      <c r="Q35" s="62"/>
      <c r="R35" s="100"/>
    </row>
    <row r="36" spans="1:18" ht="30" customHeight="1" x14ac:dyDescent="0.25">
      <c r="A36" s="85">
        <v>3</v>
      </c>
      <c r="B36" s="42" t="s">
        <v>9</v>
      </c>
      <c r="C36" s="87" t="s">
        <v>10</v>
      </c>
      <c r="D36" s="82" t="s">
        <v>791</v>
      </c>
      <c r="E36" s="38">
        <v>155.815</v>
      </c>
      <c r="F36" s="38">
        <f t="shared" si="12"/>
        <v>38.953749999999999</v>
      </c>
      <c r="G36" s="45">
        <f t="shared" ref="G36:G42" si="17">F36*$G$34/$F$34</f>
        <v>64.38636363636364</v>
      </c>
      <c r="H36" s="45">
        <v>0</v>
      </c>
      <c r="I36" s="38">
        <f>H36*$I$35/$H$35</f>
        <v>0</v>
      </c>
      <c r="J36" s="38">
        <f t="shared" si="13"/>
        <v>64.38636363636364</v>
      </c>
      <c r="K36" s="38">
        <v>69.349999999999994</v>
      </c>
      <c r="L36" s="45">
        <f t="shared" si="14"/>
        <v>287.5604699378024</v>
      </c>
      <c r="M36" s="38">
        <v>90</v>
      </c>
      <c r="N36" s="38">
        <f t="shared" ref="N36:N42" si="18">M36*$N$34/$M$34</f>
        <v>128.57142857142858</v>
      </c>
      <c r="O36" s="38">
        <f t="shared" si="15"/>
        <v>198.30374999999998</v>
      </c>
      <c r="P36" s="38">
        <f t="shared" si="16"/>
        <v>480.51826214559458</v>
      </c>
      <c r="Q36" s="62"/>
      <c r="R36" s="100"/>
    </row>
    <row r="37" spans="1:18" ht="30" customHeight="1" x14ac:dyDescent="0.25">
      <c r="A37" s="85">
        <v>4</v>
      </c>
      <c r="B37" s="86" t="s">
        <v>800</v>
      </c>
      <c r="C37" s="87" t="s">
        <v>801</v>
      </c>
      <c r="D37" s="82" t="s">
        <v>791</v>
      </c>
      <c r="E37" s="38">
        <v>44.875</v>
      </c>
      <c r="F37" s="38">
        <f t="shared" si="12"/>
        <v>11.21875</v>
      </c>
      <c r="G37" s="45">
        <f t="shared" si="17"/>
        <v>18.543388429752067</v>
      </c>
      <c r="H37" s="45">
        <v>7.5</v>
      </c>
      <c r="I37" s="38">
        <f t="shared" ref="I37:I42" si="19">H37*$I$35/$H$35</f>
        <v>37.5</v>
      </c>
      <c r="J37" s="38">
        <f t="shared" si="13"/>
        <v>56.043388429752071</v>
      </c>
      <c r="K37" s="38">
        <v>30.75</v>
      </c>
      <c r="L37" s="45">
        <f t="shared" si="14"/>
        <v>127.50518313752593</v>
      </c>
      <c r="M37" s="38">
        <v>20</v>
      </c>
      <c r="N37" s="38">
        <f t="shared" si="18"/>
        <v>28.571428571428573</v>
      </c>
      <c r="O37" s="38">
        <f t="shared" si="15"/>
        <v>69.46875</v>
      </c>
      <c r="P37" s="38">
        <f t="shared" si="16"/>
        <v>212.12000013870659</v>
      </c>
      <c r="Q37" s="62"/>
      <c r="R37" s="100"/>
    </row>
    <row r="38" spans="1:18" ht="30" customHeight="1" x14ac:dyDescent="0.25">
      <c r="A38" s="85">
        <v>5</v>
      </c>
      <c r="B38" s="86" t="s">
        <v>650</v>
      </c>
      <c r="C38" s="87" t="s">
        <v>649</v>
      </c>
      <c r="D38" s="82" t="s">
        <v>791</v>
      </c>
      <c r="E38" s="38">
        <v>148.55000000000001</v>
      </c>
      <c r="F38" s="38">
        <f t="shared" si="12"/>
        <v>37.137500000000003</v>
      </c>
      <c r="G38" s="45">
        <f t="shared" si="17"/>
        <v>61.384297520661157</v>
      </c>
      <c r="H38" s="45">
        <v>0</v>
      </c>
      <c r="I38" s="38">
        <f t="shared" si="19"/>
        <v>0</v>
      </c>
      <c r="J38" s="38">
        <f t="shared" si="13"/>
        <v>61.384297520661157</v>
      </c>
      <c r="K38" s="38">
        <v>52.2</v>
      </c>
      <c r="L38" s="45">
        <f t="shared" si="14"/>
        <v>216.44782308223913</v>
      </c>
      <c r="M38" s="38">
        <v>20</v>
      </c>
      <c r="N38" s="38">
        <f t="shared" si="18"/>
        <v>28.571428571428573</v>
      </c>
      <c r="O38" s="38">
        <f t="shared" si="15"/>
        <v>109.33750000000001</v>
      </c>
      <c r="P38" s="38">
        <f t="shared" si="16"/>
        <v>306.40354917432882</v>
      </c>
      <c r="Q38" s="62"/>
      <c r="R38" s="100"/>
    </row>
    <row r="39" spans="1:18" ht="30" customHeight="1" x14ac:dyDescent="0.25">
      <c r="A39" s="85">
        <v>6</v>
      </c>
      <c r="B39" s="86" t="s">
        <v>804</v>
      </c>
      <c r="C39" s="87" t="s">
        <v>805</v>
      </c>
      <c r="D39" s="82" t="s">
        <v>791</v>
      </c>
      <c r="E39" s="38">
        <v>41.72</v>
      </c>
      <c r="F39" s="38">
        <f t="shared" si="12"/>
        <v>10.43</v>
      </c>
      <c r="G39" s="45">
        <f t="shared" si="17"/>
        <v>17.239669421487605</v>
      </c>
      <c r="H39" s="45">
        <v>0</v>
      </c>
      <c r="I39" s="38">
        <f t="shared" si="19"/>
        <v>0</v>
      </c>
      <c r="J39" s="38">
        <f t="shared" si="13"/>
        <v>17.239669421487605</v>
      </c>
      <c r="K39" s="38">
        <v>4.45</v>
      </c>
      <c r="L39" s="45">
        <f t="shared" si="14"/>
        <v>18.45196959225985</v>
      </c>
      <c r="M39" s="38">
        <v>30</v>
      </c>
      <c r="N39" s="38">
        <f t="shared" si="18"/>
        <v>42.857142857142854</v>
      </c>
      <c r="O39" s="38">
        <f t="shared" si="15"/>
        <v>44.879999999999995</v>
      </c>
      <c r="P39" s="38">
        <f t="shared" si="16"/>
        <v>78.548781870890309</v>
      </c>
      <c r="Q39" s="62"/>
      <c r="R39" s="100"/>
    </row>
    <row r="40" spans="1:18" ht="30" customHeight="1" x14ac:dyDescent="0.25">
      <c r="A40" s="85">
        <v>7</v>
      </c>
      <c r="B40" s="86" t="s">
        <v>808</v>
      </c>
      <c r="C40" s="87" t="s">
        <v>809</v>
      </c>
      <c r="D40" s="82" t="s">
        <v>791</v>
      </c>
      <c r="E40" s="38">
        <v>61.25</v>
      </c>
      <c r="F40" s="38">
        <f t="shared" si="12"/>
        <v>15.3125</v>
      </c>
      <c r="G40" s="45">
        <f t="shared" si="17"/>
        <v>25.309917355371901</v>
      </c>
      <c r="H40" s="45">
        <v>0</v>
      </c>
      <c r="I40" s="38">
        <f t="shared" si="19"/>
        <v>0</v>
      </c>
      <c r="J40" s="38">
        <f t="shared" si="13"/>
        <v>25.309917355371901</v>
      </c>
      <c r="K40" s="38">
        <v>10.9</v>
      </c>
      <c r="L40" s="45">
        <f t="shared" si="14"/>
        <v>45.196959225984799</v>
      </c>
      <c r="M40" s="38">
        <v>0</v>
      </c>
      <c r="N40" s="38">
        <f t="shared" si="18"/>
        <v>0</v>
      </c>
      <c r="O40" s="38">
        <f t="shared" si="15"/>
        <v>26.212499999999999</v>
      </c>
      <c r="P40" s="38">
        <f t="shared" si="16"/>
        <v>70.506876581356693</v>
      </c>
      <c r="Q40" s="62"/>
      <c r="R40" s="100"/>
    </row>
    <row r="41" spans="1:18" ht="30" customHeight="1" x14ac:dyDescent="0.25">
      <c r="A41" s="85">
        <v>8</v>
      </c>
      <c r="B41" s="86" t="s">
        <v>812</v>
      </c>
      <c r="C41" s="87" t="s">
        <v>813</v>
      </c>
      <c r="D41" s="82" t="s">
        <v>791</v>
      </c>
      <c r="E41" s="38">
        <v>251</v>
      </c>
      <c r="F41" s="38">
        <f t="shared" si="12"/>
        <v>62.75</v>
      </c>
      <c r="G41" s="45">
        <f t="shared" si="17"/>
        <v>103.71900826446281</v>
      </c>
      <c r="H41" s="45">
        <v>0</v>
      </c>
      <c r="I41" s="38">
        <f t="shared" si="19"/>
        <v>0</v>
      </c>
      <c r="J41" s="38">
        <f t="shared" si="13"/>
        <v>103.71900826446281</v>
      </c>
      <c r="K41" s="38">
        <v>1.95</v>
      </c>
      <c r="L41" s="45">
        <f t="shared" si="14"/>
        <v>8.0856945404284737</v>
      </c>
      <c r="M41" s="38">
        <v>0</v>
      </c>
      <c r="N41" s="38">
        <f t="shared" si="18"/>
        <v>0</v>
      </c>
      <c r="O41" s="38">
        <f t="shared" si="15"/>
        <v>64.7</v>
      </c>
      <c r="P41" s="38">
        <f t="shared" si="16"/>
        <v>111.80470280489129</v>
      </c>
      <c r="Q41" s="62"/>
      <c r="R41" s="100"/>
    </row>
    <row r="42" spans="1:18" ht="30" customHeight="1" x14ac:dyDescent="0.25">
      <c r="A42" s="85">
        <v>9</v>
      </c>
      <c r="B42" s="86" t="s">
        <v>321</v>
      </c>
      <c r="C42" s="87" t="s">
        <v>318</v>
      </c>
      <c r="D42" s="82" t="s">
        <v>791</v>
      </c>
      <c r="E42" s="38">
        <v>55.28</v>
      </c>
      <c r="F42" s="38">
        <f t="shared" si="12"/>
        <v>13.82</v>
      </c>
      <c r="G42" s="45">
        <f t="shared" si="17"/>
        <v>22.84297520661157</v>
      </c>
      <c r="H42" s="45">
        <v>32.549999999999997</v>
      </c>
      <c r="I42" s="38">
        <f t="shared" si="19"/>
        <v>162.74999999999997</v>
      </c>
      <c r="J42" s="38">
        <f t="shared" si="13"/>
        <v>185.59297520661153</v>
      </c>
      <c r="K42" s="38">
        <v>72.349999999999994</v>
      </c>
      <c r="L42" s="45">
        <v>300</v>
      </c>
      <c r="M42" s="38">
        <v>40</v>
      </c>
      <c r="N42" s="38">
        <f t="shared" si="18"/>
        <v>57.142857142857146</v>
      </c>
      <c r="O42" s="38">
        <f t="shared" si="15"/>
        <v>158.72</v>
      </c>
      <c r="P42" s="38">
        <f t="shared" si="16"/>
        <v>542.73583234946864</v>
      </c>
      <c r="Q42" s="62"/>
      <c r="R42" s="100"/>
    </row>
    <row r="43" spans="1:18" x14ac:dyDescent="0.25">
      <c r="A43" s="50"/>
      <c r="B43" s="50"/>
      <c r="C43" s="50"/>
      <c r="D43" s="50"/>
      <c r="E43" s="50"/>
      <c r="F43" s="50"/>
      <c r="G43" s="50"/>
      <c r="H43" s="50"/>
      <c r="I43" s="90"/>
      <c r="J43" s="90"/>
      <c r="K43" s="50"/>
      <c r="L43" s="90"/>
      <c r="M43" s="50"/>
      <c r="N43" s="90"/>
      <c r="O43" s="50"/>
      <c r="P43" s="50"/>
      <c r="Q43" s="50"/>
      <c r="R43" s="100"/>
    </row>
    <row r="44" spans="1:18" ht="30.75" customHeight="1" x14ac:dyDescent="0.25">
      <c r="A44" s="254"/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50"/>
      <c r="Q44" s="50"/>
      <c r="R44" s="100"/>
    </row>
    <row r="45" spans="1:18" ht="38.25" x14ac:dyDescent="0.25">
      <c r="A45" s="91" t="s">
        <v>285</v>
      </c>
      <c r="B45" s="84" t="s">
        <v>264</v>
      </c>
      <c r="C45" s="92" t="s">
        <v>284</v>
      </c>
      <c r="D45" s="74" t="s">
        <v>266</v>
      </c>
      <c r="E45" s="252" t="s">
        <v>267</v>
      </c>
      <c r="F45" s="252"/>
      <c r="G45" s="252"/>
      <c r="H45" s="252"/>
      <c r="I45" s="252"/>
      <c r="J45" s="84"/>
      <c r="K45" s="252" t="s">
        <v>268</v>
      </c>
      <c r="L45" s="252"/>
      <c r="M45" s="252" t="s">
        <v>269</v>
      </c>
      <c r="N45" s="252"/>
      <c r="O45" s="84"/>
      <c r="P45" s="97"/>
      <c r="Q45" s="78"/>
      <c r="R45" s="100"/>
    </row>
    <row r="46" spans="1:18" ht="81" customHeight="1" x14ac:dyDescent="0.25">
      <c r="A46" s="249" t="s">
        <v>855</v>
      </c>
      <c r="B46" s="249"/>
      <c r="C46" s="249"/>
      <c r="D46" s="249"/>
      <c r="E46" s="79" t="s">
        <v>271</v>
      </c>
      <c r="F46" s="79" t="s">
        <v>272</v>
      </c>
      <c r="G46" s="79" t="s">
        <v>273</v>
      </c>
      <c r="H46" s="79" t="s">
        <v>274</v>
      </c>
      <c r="I46" s="59" t="s">
        <v>275</v>
      </c>
      <c r="J46" s="80" t="s">
        <v>276</v>
      </c>
      <c r="K46" s="79" t="s">
        <v>271</v>
      </c>
      <c r="L46" s="81" t="s">
        <v>277</v>
      </c>
      <c r="M46" s="79" t="s">
        <v>281</v>
      </c>
      <c r="N46" s="79" t="s">
        <v>282</v>
      </c>
      <c r="O46" s="84" t="s">
        <v>270</v>
      </c>
      <c r="P46" s="84" t="s">
        <v>279</v>
      </c>
      <c r="Q46" s="50"/>
      <c r="R46" s="100"/>
    </row>
    <row r="47" spans="1:18" ht="26.25" x14ac:dyDescent="0.25">
      <c r="A47" s="85">
        <v>1</v>
      </c>
      <c r="B47" s="86" t="s">
        <v>856</v>
      </c>
      <c r="C47" s="87" t="s">
        <v>857</v>
      </c>
      <c r="D47" s="82" t="s">
        <v>858</v>
      </c>
      <c r="E47" s="38">
        <v>285.375</v>
      </c>
      <c r="F47" s="38">
        <f>E47/4</f>
        <v>71.34375</v>
      </c>
      <c r="G47" s="38">
        <f>F47/F$76*$G$76</f>
        <v>88.078703703703695</v>
      </c>
      <c r="H47" s="38">
        <v>30</v>
      </c>
      <c r="I47" s="38">
        <f t="shared" ref="I47:I69" si="20">H47/H$70*$I$70</f>
        <v>70.159027128157149</v>
      </c>
      <c r="J47" s="38">
        <f>G47+I47</f>
        <v>158.23773083186086</v>
      </c>
      <c r="K47" s="38">
        <v>61.55</v>
      </c>
      <c r="L47" s="45">
        <f>K47/K$51*$L$51</f>
        <v>54.452963727514003</v>
      </c>
      <c r="M47" s="38">
        <v>110</v>
      </c>
      <c r="N47" s="38">
        <f>M47/M$73*$N$73</f>
        <v>110.00000000000001</v>
      </c>
      <c r="O47" s="38">
        <f>F47+H47+K47+M47</f>
        <v>272.89375000000001</v>
      </c>
      <c r="P47" s="38">
        <f>J47+L47+N47</f>
        <v>322.69069455937489</v>
      </c>
      <c r="Q47" s="62"/>
      <c r="R47" s="100"/>
    </row>
    <row r="48" spans="1:18" ht="26.25" x14ac:dyDescent="0.25">
      <c r="A48" s="85">
        <v>2</v>
      </c>
      <c r="B48" s="86" t="s">
        <v>751</v>
      </c>
      <c r="C48" s="87" t="s">
        <v>752</v>
      </c>
      <c r="D48" s="82" t="s">
        <v>858</v>
      </c>
      <c r="E48" s="38">
        <v>170.95</v>
      </c>
      <c r="F48" s="38">
        <f t="shared" ref="F48:F76" si="21">E48/4</f>
        <v>42.737499999999997</v>
      </c>
      <c r="G48" s="38">
        <f t="shared" ref="G48:G75" si="22">F48/F$76*$G$76</f>
        <v>52.762345679012341</v>
      </c>
      <c r="H48" s="38">
        <v>65.7</v>
      </c>
      <c r="I48" s="38">
        <f t="shared" si="20"/>
        <v>153.6482694106642</v>
      </c>
      <c r="J48" s="38">
        <f t="shared" ref="J48:J76" si="23">G48+I48</f>
        <v>206.41061508967653</v>
      </c>
      <c r="K48" s="38">
        <v>32.65</v>
      </c>
      <c r="L48" s="45">
        <f t="shared" ref="L48:L50" si="24">K48/K$51*$L$51</f>
        <v>28.885284576820997</v>
      </c>
      <c r="M48" s="38">
        <v>0</v>
      </c>
      <c r="N48" s="38">
        <f t="shared" ref="N48:N72" si="25">M48/M$73*$N$73</f>
        <v>0</v>
      </c>
      <c r="O48" s="38">
        <f t="shared" ref="O48:O76" si="26">F48+H48+K48+M48</f>
        <v>141.08750000000001</v>
      </c>
      <c r="P48" s="38">
        <f t="shared" ref="P48:P76" si="27">J48+L48+N48</f>
        <v>235.29589966649752</v>
      </c>
      <c r="Q48" s="62"/>
      <c r="R48" s="100"/>
    </row>
    <row r="49" spans="1:18" ht="26.25" x14ac:dyDescent="0.25">
      <c r="A49" s="85">
        <v>3</v>
      </c>
      <c r="B49" s="86" t="s">
        <v>469</v>
      </c>
      <c r="C49" s="87" t="s">
        <v>468</v>
      </c>
      <c r="D49" s="82" t="s">
        <v>858</v>
      </c>
      <c r="E49" s="38">
        <v>10</v>
      </c>
      <c r="F49" s="38">
        <f t="shared" si="21"/>
        <v>2.5</v>
      </c>
      <c r="G49" s="38">
        <f t="shared" si="22"/>
        <v>3.0864197530864197</v>
      </c>
      <c r="H49" s="38">
        <v>129.30000000000001</v>
      </c>
      <c r="I49" s="38">
        <f t="shared" si="20"/>
        <v>302.38540692235739</v>
      </c>
      <c r="J49" s="38">
        <f t="shared" si="23"/>
        <v>305.47182667544382</v>
      </c>
      <c r="K49" s="38">
        <v>32.35</v>
      </c>
      <c r="L49" s="45">
        <f t="shared" si="24"/>
        <v>28.61987614273076</v>
      </c>
      <c r="M49" s="38">
        <v>0</v>
      </c>
      <c r="N49" s="38">
        <f t="shared" si="25"/>
        <v>0</v>
      </c>
      <c r="O49" s="38">
        <f t="shared" si="26"/>
        <v>164.15</v>
      </c>
      <c r="P49" s="38">
        <f t="shared" si="27"/>
        <v>334.09170281817455</v>
      </c>
      <c r="Q49" s="62"/>
      <c r="R49" s="100"/>
    </row>
    <row r="50" spans="1:18" ht="26.25" x14ac:dyDescent="0.25">
      <c r="A50" s="85">
        <v>4</v>
      </c>
      <c r="B50" s="86" t="s">
        <v>753</v>
      </c>
      <c r="C50" s="87" t="s">
        <v>754</v>
      </c>
      <c r="D50" s="82" t="s">
        <v>858</v>
      </c>
      <c r="E50" s="38">
        <v>10</v>
      </c>
      <c r="F50" s="38">
        <f t="shared" si="21"/>
        <v>2.5</v>
      </c>
      <c r="G50" s="38">
        <f t="shared" si="22"/>
        <v>3.0864197530864197</v>
      </c>
      <c r="H50" s="38">
        <v>75</v>
      </c>
      <c r="I50" s="38">
        <f t="shared" si="20"/>
        <v>175.39756782039288</v>
      </c>
      <c r="J50" s="38">
        <f t="shared" si="23"/>
        <v>178.48398757347931</v>
      </c>
      <c r="K50" s="38">
        <v>0</v>
      </c>
      <c r="L50" s="45">
        <f t="shared" si="24"/>
        <v>0</v>
      </c>
      <c r="M50" s="38">
        <v>30</v>
      </c>
      <c r="N50" s="38">
        <f t="shared" si="25"/>
        <v>30</v>
      </c>
      <c r="O50" s="38">
        <f t="shared" si="26"/>
        <v>107.5</v>
      </c>
      <c r="P50" s="38">
        <f t="shared" si="27"/>
        <v>208.48398757347931</v>
      </c>
      <c r="Q50" s="62"/>
      <c r="R50" s="100"/>
    </row>
    <row r="51" spans="1:18" ht="26.25" x14ac:dyDescent="0.25">
      <c r="A51" s="85">
        <v>5</v>
      </c>
      <c r="B51" s="86" t="s">
        <v>691</v>
      </c>
      <c r="C51" s="87" t="s">
        <v>690</v>
      </c>
      <c r="D51" s="82" t="s">
        <v>858</v>
      </c>
      <c r="E51" s="38">
        <v>152.5</v>
      </c>
      <c r="F51" s="38">
        <f t="shared" si="21"/>
        <v>38.125</v>
      </c>
      <c r="G51" s="38">
        <f t="shared" si="22"/>
        <v>47.067901234567906</v>
      </c>
      <c r="H51" s="38">
        <v>66</v>
      </c>
      <c r="I51" s="38">
        <f t="shared" si="20"/>
        <v>154.34985968194576</v>
      </c>
      <c r="J51" s="38">
        <f t="shared" si="23"/>
        <v>201.41776091651366</v>
      </c>
      <c r="K51" s="38">
        <v>339.1</v>
      </c>
      <c r="L51" s="38">
        <v>300</v>
      </c>
      <c r="M51" s="38">
        <v>50</v>
      </c>
      <c r="N51" s="38">
        <f t="shared" si="25"/>
        <v>50</v>
      </c>
      <c r="O51" s="38">
        <f t="shared" si="26"/>
        <v>493.22500000000002</v>
      </c>
      <c r="P51" s="38">
        <f t="shared" si="27"/>
        <v>551.41776091651366</v>
      </c>
      <c r="Q51" s="62"/>
      <c r="R51" s="100"/>
    </row>
    <row r="52" spans="1:18" ht="26.25" x14ac:dyDescent="0.25">
      <c r="A52" s="85">
        <v>6</v>
      </c>
      <c r="B52" s="86" t="s">
        <v>699</v>
      </c>
      <c r="C52" s="87" t="s">
        <v>698</v>
      </c>
      <c r="D52" s="82" t="s">
        <v>858</v>
      </c>
      <c r="E52" s="38">
        <v>78.58</v>
      </c>
      <c r="F52" s="38">
        <f t="shared" si="21"/>
        <v>19.645</v>
      </c>
      <c r="G52" s="38">
        <f t="shared" si="22"/>
        <v>24.253086419753085</v>
      </c>
      <c r="H52" s="38">
        <v>64.5</v>
      </c>
      <c r="I52" s="38">
        <f t="shared" si="20"/>
        <v>150.8419083255379</v>
      </c>
      <c r="J52" s="38">
        <f t="shared" si="23"/>
        <v>175.09499474529099</v>
      </c>
      <c r="K52" s="38">
        <v>191.4</v>
      </c>
      <c r="L52" s="45">
        <f t="shared" ref="L52:L76" si="28">K52/K$51*$L$51</f>
        <v>169.33058094957238</v>
      </c>
      <c r="M52" s="38">
        <v>0</v>
      </c>
      <c r="N52" s="38">
        <f t="shared" si="25"/>
        <v>0</v>
      </c>
      <c r="O52" s="38">
        <f t="shared" si="26"/>
        <v>275.54500000000002</v>
      </c>
      <c r="P52" s="38">
        <f t="shared" si="27"/>
        <v>344.42557569486337</v>
      </c>
      <c r="Q52" s="62"/>
      <c r="R52" s="100"/>
    </row>
    <row r="53" spans="1:18" ht="26.25" x14ac:dyDescent="0.25">
      <c r="A53" s="85">
        <v>7</v>
      </c>
      <c r="B53" s="86" t="s">
        <v>842</v>
      </c>
      <c r="C53" s="87" t="s">
        <v>843</v>
      </c>
      <c r="D53" s="82" t="s">
        <v>858</v>
      </c>
      <c r="E53" s="38">
        <v>178.75</v>
      </c>
      <c r="F53" s="38">
        <f t="shared" si="21"/>
        <v>44.6875</v>
      </c>
      <c r="G53" s="38">
        <f t="shared" si="22"/>
        <v>55.169753086419753</v>
      </c>
      <c r="H53" s="38">
        <v>32.1</v>
      </c>
      <c r="I53" s="38">
        <f t="shared" si="20"/>
        <v>75.070159027128156</v>
      </c>
      <c r="J53" s="38">
        <f t="shared" si="23"/>
        <v>130.23991211354792</v>
      </c>
      <c r="K53" s="38">
        <v>80.7</v>
      </c>
      <c r="L53" s="45">
        <f t="shared" si="28"/>
        <v>71.394868770274257</v>
      </c>
      <c r="M53" s="38">
        <v>50</v>
      </c>
      <c r="N53" s="38">
        <f t="shared" si="25"/>
        <v>50</v>
      </c>
      <c r="O53" s="38">
        <f t="shared" si="26"/>
        <v>207.48750000000001</v>
      </c>
      <c r="P53" s="38">
        <f t="shared" si="27"/>
        <v>251.63478088382217</v>
      </c>
      <c r="Q53" s="62"/>
      <c r="R53" s="100"/>
    </row>
    <row r="54" spans="1:18" ht="26.25" x14ac:dyDescent="0.25">
      <c r="A54" s="85">
        <v>8</v>
      </c>
      <c r="B54" s="86" t="s">
        <v>689</v>
      </c>
      <c r="C54" s="87" t="s">
        <v>688</v>
      </c>
      <c r="D54" s="82" t="s">
        <v>858</v>
      </c>
      <c r="E54" s="38">
        <v>120.1</v>
      </c>
      <c r="F54" s="38">
        <f t="shared" si="21"/>
        <v>30.024999999999999</v>
      </c>
      <c r="G54" s="38">
        <f t="shared" si="22"/>
        <v>37.067901234567898</v>
      </c>
      <c r="H54" s="38">
        <v>75</v>
      </c>
      <c r="I54" s="38">
        <f t="shared" si="20"/>
        <v>175.39756782039288</v>
      </c>
      <c r="J54" s="38">
        <f t="shared" si="23"/>
        <v>212.46546905496078</v>
      </c>
      <c r="K54" s="38">
        <v>136.05000000000001</v>
      </c>
      <c r="L54" s="45">
        <f t="shared" si="28"/>
        <v>120.36272485992333</v>
      </c>
      <c r="M54" s="38">
        <v>140</v>
      </c>
      <c r="N54" s="38">
        <f t="shared" si="25"/>
        <v>140</v>
      </c>
      <c r="O54" s="38">
        <f t="shared" si="26"/>
        <v>381.07500000000005</v>
      </c>
      <c r="P54" s="38">
        <f t="shared" si="27"/>
        <v>472.82819391488408</v>
      </c>
      <c r="Q54" s="62"/>
      <c r="R54" s="100"/>
    </row>
    <row r="55" spans="1:18" ht="26.25" x14ac:dyDescent="0.25">
      <c r="A55" s="85">
        <v>9</v>
      </c>
      <c r="B55" s="86" t="s">
        <v>859</v>
      </c>
      <c r="C55" s="87" t="s">
        <v>860</v>
      </c>
      <c r="D55" s="82" t="s">
        <v>858</v>
      </c>
      <c r="E55" s="38">
        <v>10</v>
      </c>
      <c r="F55" s="38">
        <f t="shared" si="21"/>
        <v>2.5</v>
      </c>
      <c r="G55" s="38">
        <f t="shared" si="22"/>
        <v>3.0864197530864197</v>
      </c>
      <c r="H55" s="38">
        <v>0</v>
      </c>
      <c r="I55" s="38">
        <f t="shared" si="20"/>
        <v>0</v>
      </c>
      <c r="J55" s="38">
        <f t="shared" si="23"/>
        <v>3.0864197530864197</v>
      </c>
      <c r="K55" s="38">
        <v>4.0999999999999996</v>
      </c>
      <c r="L55" s="45">
        <f t="shared" si="28"/>
        <v>3.6272485992332641</v>
      </c>
      <c r="M55" s="38">
        <v>0</v>
      </c>
      <c r="N55" s="38">
        <f t="shared" si="25"/>
        <v>0</v>
      </c>
      <c r="O55" s="38">
        <f t="shared" si="26"/>
        <v>6.6</v>
      </c>
      <c r="P55" s="38">
        <f t="shared" si="27"/>
        <v>6.7136683523196838</v>
      </c>
      <c r="Q55" s="62"/>
      <c r="R55" s="100"/>
    </row>
    <row r="56" spans="1:18" ht="26.25" x14ac:dyDescent="0.25">
      <c r="A56" s="85">
        <v>10</v>
      </c>
      <c r="B56" s="86" t="s">
        <v>578</v>
      </c>
      <c r="C56" s="87" t="s">
        <v>577</v>
      </c>
      <c r="D56" s="82" t="s">
        <v>858</v>
      </c>
      <c r="E56" s="38">
        <v>0</v>
      </c>
      <c r="F56" s="38">
        <f t="shared" si="21"/>
        <v>0</v>
      </c>
      <c r="G56" s="38">
        <f t="shared" si="22"/>
        <v>0</v>
      </c>
      <c r="H56" s="38">
        <v>0</v>
      </c>
      <c r="I56" s="38">
        <f t="shared" si="20"/>
        <v>0</v>
      </c>
      <c r="J56" s="38">
        <f t="shared" si="23"/>
        <v>0</v>
      </c>
      <c r="K56" s="38">
        <v>35.1</v>
      </c>
      <c r="L56" s="45">
        <f t="shared" si="28"/>
        <v>31.052786788557945</v>
      </c>
      <c r="M56" s="38">
        <v>0</v>
      </c>
      <c r="N56" s="38">
        <f t="shared" si="25"/>
        <v>0</v>
      </c>
      <c r="O56" s="38">
        <f t="shared" si="26"/>
        <v>35.1</v>
      </c>
      <c r="P56" s="38">
        <f t="shared" si="27"/>
        <v>31.052786788557945</v>
      </c>
      <c r="Q56" s="62"/>
      <c r="R56" s="100"/>
    </row>
    <row r="57" spans="1:18" ht="26.25" x14ac:dyDescent="0.25">
      <c r="A57" s="85">
        <v>11</v>
      </c>
      <c r="B57" s="86" t="s">
        <v>475</v>
      </c>
      <c r="C57" s="87" t="s">
        <v>474</v>
      </c>
      <c r="D57" s="82" t="s">
        <v>858</v>
      </c>
      <c r="E57" s="38">
        <v>10</v>
      </c>
      <c r="F57" s="38">
        <f t="shared" si="21"/>
        <v>2.5</v>
      </c>
      <c r="G57" s="38">
        <f t="shared" si="22"/>
        <v>3.0864197530864197</v>
      </c>
      <c r="H57" s="38">
        <v>114.45</v>
      </c>
      <c r="I57" s="38">
        <f t="shared" si="20"/>
        <v>267.65668849391955</v>
      </c>
      <c r="J57" s="38">
        <f t="shared" si="23"/>
        <v>270.74310824700598</v>
      </c>
      <c r="K57" s="38">
        <v>13.8</v>
      </c>
      <c r="L57" s="45">
        <f t="shared" si="28"/>
        <v>12.208787968150988</v>
      </c>
      <c r="M57" s="38">
        <v>110</v>
      </c>
      <c r="N57" s="38">
        <f t="shared" si="25"/>
        <v>110.00000000000001</v>
      </c>
      <c r="O57" s="38">
        <f t="shared" si="26"/>
        <v>240.75</v>
      </c>
      <c r="P57" s="38">
        <f t="shared" si="27"/>
        <v>392.95189621515698</v>
      </c>
      <c r="Q57" s="62"/>
      <c r="R57" s="100"/>
    </row>
    <row r="58" spans="1:18" ht="26.25" x14ac:dyDescent="0.25">
      <c r="A58" s="85">
        <v>12</v>
      </c>
      <c r="B58" s="86" t="s">
        <v>701</v>
      </c>
      <c r="C58" s="87" t="s">
        <v>700</v>
      </c>
      <c r="D58" s="82" t="s">
        <v>858</v>
      </c>
      <c r="E58" s="38">
        <v>220.375</v>
      </c>
      <c r="F58" s="38">
        <f t="shared" si="21"/>
        <v>55.09375</v>
      </c>
      <c r="G58" s="38">
        <f t="shared" si="22"/>
        <v>68.016975308641975</v>
      </c>
      <c r="H58" s="38">
        <v>30</v>
      </c>
      <c r="I58" s="38">
        <f t="shared" si="20"/>
        <v>70.159027128157149</v>
      </c>
      <c r="J58" s="38">
        <f t="shared" si="23"/>
        <v>138.17600243679914</v>
      </c>
      <c r="K58" s="38">
        <v>90.45</v>
      </c>
      <c r="L58" s="45">
        <f t="shared" si="28"/>
        <v>80.020642878207013</v>
      </c>
      <c r="M58" s="38">
        <v>50</v>
      </c>
      <c r="N58" s="38">
        <f t="shared" si="25"/>
        <v>50</v>
      </c>
      <c r="O58" s="38">
        <f t="shared" si="26"/>
        <v>225.54374999999999</v>
      </c>
      <c r="P58" s="38">
        <f t="shared" si="27"/>
        <v>268.19664531500615</v>
      </c>
      <c r="Q58" s="62"/>
      <c r="R58" s="100"/>
    </row>
    <row r="59" spans="1:18" ht="26.25" x14ac:dyDescent="0.25">
      <c r="A59" s="85">
        <v>13</v>
      </c>
      <c r="B59" s="86" t="s">
        <v>580</v>
      </c>
      <c r="C59" s="87" t="s">
        <v>579</v>
      </c>
      <c r="D59" s="82" t="s">
        <v>858</v>
      </c>
      <c r="E59" s="38">
        <v>79.75</v>
      </c>
      <c r="F59" s="38">
        <f t="shared" si="21"/>
        <v>19.9375</v>
      </c>
      <c r="G59" s="38">
        <f t="shared" si="22"/>
        <v>24.614197530864196</v>
      </c>
      <c r="H59" s="38">
        <v>66</v>
      </c>
      <c r="I59" s="38">
        <f t="shared" si="20"/>
        <v>154.34985968194576</v>
      </c>
      <c r="J59" s="38">
        <f t="shared" si="23"/>
        <v>178.96405721280996</v>
      </c>
      <c r="K59" s="38">
        <v>72</v>
      </c>
      <c r="L59" s="45">
        <f t="shared" si="28"/>
        <v>63.698024181657324</v>
      </c>
      <c r="M59" s="38">
        <v>60</v>
      </c>
      <c r="N59" s="38">
        <f t="shared" si="25"/>
        <v>60</v>
      </c>
      <c r="O59" s="38">
        <f t="shared" si="26"/>
        <v>217.9375</v>
      </c>
      <c r="P59" s="38">
        <f t="shared" si="27"/>
        <v>302.66208139446729</v>
      </c>
      <c r="Q59" s="62"/>
      <c r="R59" s="100"/>
    </row>
    <row r="60" spans="1:18" ht="26.25" x14ac:dyDescent="0.25">
      <c r="A60" s="85">
        <v>14</v>
      </c>
      <c r="B60" s="86" t="s">
        <v>624</v>
      </c>
      <c r="C60" s="87" t="s">
        <v>623</v>
      </c>
      <c r="D60" s="82" t="s">
        <v>858</v>
      </c>
      <c r="E60" s="38">
        <v>32.770000000000003</v>
      </c>
      <c r="F60" s="38">
        <f t="shared" si="21"/>
        <v>8.1925000000000008</v>
      </c>
      <c r="G60" s="38">
        <f t="shared" si="22"/>
        <v>10.114197530864198</v>
      </c>
      <c r="H60" s="38">
        <v>114.3</v>
      </c>
      <c r="I60" s="38">
        <f t="shared" si="20"/>
        <v>267.30589335827875</v>
      </c>
      <c r="J60" s="38">
        <f t="shared" si="23"/>
        <v>277.42009088914295</v>
      </c>
      <c r="K60" s="38">
        <v>119.2</v>
      </c>
      <c r="L60" s="45">
        <f t="shared" si="28"/>
        <v>105.45561781185491</v>
      </c>
      <c r="M60" s="38">
        <v>130</v>
      </c>
      <c r="N60" s="38">
        <f t="shared" si="25"/>
        <v>130</v>
      </c>
      <c r="O60" s="38">
        <f t="shared" si="26"/>
        <v>371.6925</v>
      </c>
      <c r="P60" s="38">
        <f t="shared" si="27"/>
        <v>512.87570870099785</v>
      </c>
      <c r="Q60" s="62"/>
      <c r="R60" s="100"/>
    </row>
    <row r="61" spans="1:18" ht="26.25" x14ac:dyDescent="0.25">
      <c r="A61" s="85">
        <v>15</v>
      </c>
      <c r="B61" s="86" t="s">
        <v>626</v>
      </c>
      <c r="C61" s="87" t="s">
        <v>625</v>
      </c>
      <c r="D61" s="82" t="s">
        <v>858</v>
      </c>
      <c r="E61" s="38">
        <v>41.5</v>
      </c>
      <c r="F61" s="38">
        <f t="shared" si="21"/>
        <v>10.375</v>
      </c>
      <c r="G61" s="38">
        <f t="shared" si="22"/>
        <v>12.808641975308642</v>
      </c>
      <c r="H61" s="38">
        <v>137.85</v>
      </c>
      <c r="I61" s="38">
        <f t="shared" si="20"/>
        <v>322.38072965388216</v>
      </c>
      <c r="J61" s="38">
        <f t="shared" si="23"/>
        <v>335.18937162919082</v>
      </c>
      <c r="K61" s="38">
        <v>35.25</v>
      </c>
      <c r="L61" s="45">
        <f t="shared" si="28"/>
        <v>31.185491005603065</v>
      </c>
      <c r="M61" s="38">
        <v>80</v>
      </c>
      <c r="N61" s="38">
        <f t="shared" si="25"/>
        <v>80</v>
      </c>
      <c r="O61" s="38">
        <f t="shared" si="26"/>
        <v>263.47500000000002</v>
      </c>
      <c r="P61" s="38">
        <f t="shared" si="27"/>
        <v>446.37486263479389</v>
      </c>
      <c r="Q61" s="62"/>
      <c r="R61" s="100"/>
    </row>
    <row r="62" spans="1:18" ht="26.25" x14ac:dyDescent="0.25">
      <c r="A62" s="85">
        <v>16</v>
      </c>
      <c r="B62" s="86" t="s">
        <v>861</v>
      </c>
      <c r="C62" s="87" t="s">
        <v>862</v>
      </c>
      <c r="D62" s="82" t="s">
        <v>858</v>
      </c>
      <c r="E62" s="38">
        <v>10</v>
      </c>
      <c r="F62" s="38">
        <f t="shared" si="21"/>
        <v>2.5</v>
      </c>
      <c r="G62" s="38">
        <f t="shared" si="22"/>
        <v>3.0864197530864197</v>
      </c>
      <c r="H62" s="38">
        <v>60</v>
      </c>
      <c r="I62" s="38">
        <f t="shared" si="20"/>
        <v>140.3180542563143</v>
      </c>
      <c r="J62" s="38">
        <f t="shared" si="23"/>
        <v>143.40447400940073</v>
      </c>
      <c r="K62" s="38">
        <v>28.75</v>
      </c>
      <c r="L62" s="45">
        <f t="shared" si="28"/>
        <v>25.43497493364789</v>
      </c>
      <c r="M62" s="38">
        <v>40</v>
      </c>
      <c r="N62" s="38">
        <f t="shared" si="25"/>
        <v>40</v>
      </c>
      <c r="O62" s="38">
        <f t="shared" si="26"/>
        <v>131.25</v>
      </c>
      <c r="P62" s="38">
        <f t="shared" si="27"/>
        <v>208.83944894304861</v>
      </c>
      <c r="Q62" s="62"/>
      <c r="R62" s="100"/>
    </row>
    <row r="63" spans="1:18" ht="26.25" x14ac:dyDescent="0.25">
      <c r="A63" s="85">
        <v>17</v>
      </c>
      <c r="B63" s="86" t="s">
        <v>628</v>
      </c>
      <c r="C63" s="87" t="s">
        <v>627</v>
      </c>
      <c r="D63" s="82" t="s">
        <v>858</v>
      </c>
      <c r="E63" s="38">
        <v>18.745000000000001</v>
      </c>
      <c r="F63" s="38">
        <f t="shared" si="21"/>
        <v>4.6862500000000002</v>
      </c>
      <c r="G63" s="38">
        <f t="shared" si="22"/>
        <v>5.7854938271604937</v>
      </c>
      <c r="H63" s="38">
        <v>62.4</v>
      </c>
      <c r="I63" s="38">
        <f t="shared" si="20"/>
        <v>145.93077642656689</v>
      </c>
      <c r="J63" s="38">
        <f t="shared" si="23"/>
        <v>151.71627025372737</v>
      </c>
      <c r="K63" s="38">
        <v>181.3</v>
      </c>
      <c r="L63" s="45">
        <f t="shared" si="28"/>
        <v>160.39516366853434</v>
      </c>
      <c r="M63" s="38">
        <v>20</v>
      </c>
      <c r="N63" s="38">
        <f t="shared" si="25"/>
        <v>20</v>
      </c>
      <c r="O63" s="38">
        <f t="shared" si="26"/>
        <v>268.38625000000002</v>
      </c>
      <c r="P63" s="38">
        <f t="shared" si="27"/>
        <v>332.11143392226171</v>
      </c>
      <c r="Q63" s="62"/>
      <c r="R63" s="100"/>
    </row>
    <row r="64" spans="1:18" ht="26.25" x14ac:dyDescent="0.25">
      <c r="A64" s="85">
        <v>18</v>
      </c>
      <c r="B64" s="86" t="s">
        <v>693</v>
      </c>
      <c r="C64" s="87" t="s">
        <v>692</v>
      </c>
      <c r="D64" s="82" t="s">
        <v>858</v>
      </c>
      <c r="E64" s="38">
        <v>10</v>
      </c>
      <c r="F64" s="38">
        <f t="shared" si="21"/>
        <v>2.5</v>
      </c>
      <c r="G64" s="38">
        <f t="shared" si="22"/>
        <v>3.0864197530864197</v>
      </c>
      <c r="H64" s="38">
        <v>0</v>
      </c>
      <c r="I64" s="38">
        <f t="shared" si="20"/>
        <v>0</v>
      </c>
      <c r="J64" s="38">
        <f t="shared" si="23"/>
        <v>3.0864197530864197</v>
      </c>
      <c r="K64" s="38">
        <v>91.5</v>
      </c>
      <c r="L64" s="45">
        <f t="shared" si="28"/>
        <v>80.949572397522857</v>
      </c>
      <c r="M64" s="38">
        <v>20</v>
      </c>
      <c r="N64" s="38">
        <f t="shared" si="25"/>
        <v>20</v>
      </c>
      <c r="O64" s="38">
        <f t="shared" si="26"/>
        <v>114</v>
      </c>
      <c r="P64" s="38">
        <f t="shared" si="27"/>
        <v>104.03599215060927</v>
      </c>
      <c r="Q64" s="62"/>
      <c r="R64" s="100"/>
    </row>
    <row r="65" spans="1:18" ht="26.25" x14ac:dyDescent="0.25">
      <c r="A65" s="85">
        <v>19</v>
      </c>
      <c r="B65" s="86" t="s">
        <v>755</v>
      </c>
      <c r="C65" s="87" t="s">
        <v>756</v>
      </c>
      <c r="D65" s="82" t="s">
        <v>858</v>
      </c>
      <c r="E65" s="38">
        <v>17.7</v>
      </c>
      <c r="F65" s="38">
        <f t="shared" si="21"/>
        <v>4.4249999999999998</v>
      </c>
      <c r="G65" s="38">
        <f t="shared" si="22"/>
        <v>5.4629629629629628</v>
      </c>
      <c r="H65" s="38">
        <v>64.95</v>
      </c>
      <c r="I65" s="38">
        <f t="shared" si="20"/>
        <v>151.89429373246026</v>
      </c>
      <c r="J65" s="38">
        <f t="shared" si="23"/>
        <v>157.35725669542322</v>
      </c>
      <c r="K65" s="38">
        <v>60.5</v>
      </c>
      <c r="L65" s="45">
        <f t="shared" si="28"/>
        <v>53.524034208198167</v>
      </c>
      <c r="M65" s="38">
        <v>40</v>
      </c>
      <c r="N65" s="38">
        <f t="shared" si="25"/>
        <v>40</v>
      </c>
      <c r="O65" s="38">
        <f t="shared" si="26"/>
        <v>169.875</v>
      </c>
      <c r="P65" s="38">
        <f t="shared" si="27"/>
        <v>250.88129090362139</v>
      </c>
      <c r="Q65" s="62"/>
      <c r="R65" s="100"/>
    </row>
    <row r="66" spans="1:18" ht="26.25" x14ac:dyDescent="0.25">
      <c r="A66" s="85">
        <v>20</v>
      </c>
      <c r="B66" s="86" t="s">
        <v>757</v>
      </c>
      <c r="C66" s="87" t="s">
        <v>758</v>
      </c>
      <c r="D66" s="82" t="s">
        <v>858</v>
      </c>
      <c r="E66" s="38">
        <v>0</v>
      </c>
      <c r="F66" s="38">
        <f t="shared" si="21"/>
        <v>0</v>
      </c>
      <c r="G66" s="38">
        <f t="shared" si="22"/>
        <v>0</v>
      </c>
      <c r="H66" s="38">
        <v>0</v>
      </c>
      <c r="I66" s="38">
        <f t="shared" si="20"/>
        <v>0</v>
      </c>
      <c r="J66" s="38">
        <f t="shared" si="23"/>
        <v>0</v>
      </c>
      <c r="K66" s="38">
        <v>0</v>
      </c>
      <c r="L66" s="45">
        <f t="shared" si="28"/>
        <v>0</v>
      </c>
      <c r="M66" s="38">
        <v>0</v>
      </c>
      <c r="N66" s="38">
        <f t="shared" si="25"/>
        <v>0</v>
      </c>
      <c r="O66" s="38">
        <f t="shared" si="26"/>
        <v>0</v>
      </c>
      <c r="P66" s="38">
        <f t="shared" si="27"/>
        <v>0</v>
      </c>
      <c r="Q66" s="62"/>
      <c r="R66" s="100"/>
    </row>
    <row r="67" spans="1:18" ht="26.25" x14ac:dyDescent="0.25">
      <c r="A67" s="85">
        <v>21</v>
      </c>
      <c r="B67" s="86" t="s">
        <v>582</v>
      </c>
      <c r="C67" s="87" t="s">
        <v>581</v>
      </c>
      <c r="D67" s="82" t="s">
        <v>858</v>
      </c>
      <c r="E67" s="38">
        <v>10</v>
      </c>
      <c r="F67" s="38">
        <f t="shared" si="21"/>
        <v>2.5</v>
      </c>
      <c r="G67" s="38">
        <f t="shared" si="22"/>
        <v>3.0864197530864197</v>
      </c>
      <c r="H67" s="38">
        <v>0</v>
      </c>
      <c r="I67" s="38">
        <f t="shared" si="20"/>
        <v>0</v>
      </c>
      <c r="J67" s="38">
        <f t="shared" si="23"/>
        <v>3.0864197530864197</v>
      </c>
      <c r="K67" s="38">
        <v>34.799999999999997</v>
      </c>
      <c r="L67" s="45">
        <f t="shared" si="28"/>
        <v>30.787378354467705</v>
      </c>
      <c r="M67" s="38">
        <v>0</v>
      </c>
      <c r="N67" s="38">
        <f t="shared" si="25"/>
        <v>0</v>
      </c>
      <c r="O67" s="38">
        <f t="shared" si="26"/>
        <v>37.299999999999997</v>
      </c>
      <c r="P67" s="38">
        <f t="shared" si="27"/>
        <v>33.873798107554123</v>
      </c>
      <c r="Q67" s="62"/>
      <c r="R67" s="100"/>
    </row>
    <row r="68" spans="1:18" ht="26.25" x14ac:dyDescent="0.25">
      <c r="A68" s="85">
        <v>22</v>
      </c>
      <c r="B68" s="86" t="s">
        <v>759</v>
      </c>
      <c r="C68" s="87" t="s">
        <v>760</v>
      </c>
      <c r="D68" s="82" t="s">
        <v>858</v>
      </c>
      <c r="E68" s="38">
        <v>30.295000000000002</v>
      </c>
      <c r="F68" s="38">
        <f t="shared" si="21"/>
        <v>7.5737500000000004</v>
      </c>
      <c r="G68" s="38">
        <f t="shared" si="22"/>
        <v>9.3503086419753103</v>
      </c>
      <c r="H68" s="38">
        <v>32.25</v>
      </c>
      <c r="I68" s="38">
        <f t="shared" si="20"/>
        <v>75.42095416276895</v>
      </c>
      <c r="J68" s="38">
        <f t="shared" si="23"/>
        <v>84.771262804744254</v>
      </c>
      <c r="K68" s="38">
        <v>74.650000000000006</v>
      </c>
      <c r="L68" s="45">
        <f t="shared" si="28"/>
        <v>66.042465349454432</v>
      </c>
      <c r="M68" s="38">
        <v>20</v>
      </c>
      <c r="N68" s="38">
        <f t="shared" si="25"/>
        <v>20</v>
      </c>
      <c r="O68" s="38">
        <f t="shared" si="26"/>
        <v>134.47375</v>
      </c>
      <c r="P68" s="38">
        <f t="shared" si="27"/>
        <v>170.81372815419869</v>
      </c>
      <c r="Q68" s="62"/>
      <c r="R68" s="100"/>
    </row>
    <row r="69" spans="1:18" ht="26.25" x14ac:dyDescent="0.25">
      <c r="A69" s="85">
        <v>23</v>
      </c>
      <c r="B69" s="86" t="s">
        <v>863</v>
      </c>
      <c r="C69" s="87" t="s">
        <v>864</v>
      </c>
      <c r="D69" s="82" t="s">
        <v>858</v>
      </c>
      <c r="E69" s="38">
        <v>16.600000000000001</v>
      </c>
      <c r="F69" s="38">
        <f t="shared" si="21"/>
        <v>4.1500000000000004</v>
      </c>
      <c r="G69" s="38">
        <f t="shared" si="22"/>
        <v>5.1234567901234573</v>
      </c>
      <c r="H69" s="38">
        <v>75</v>
      </c>
      <c r="I69" s="38">
        <f t="shared" si="20"/>
        <v>175.39756782039288</v>
      </c>
      <c r="J69" s="38">
        <f t="shared" si="23"/>
        <v>180.52102461051635</v>
      </c>
      <c r="K69" s="38">
        <v>69.95</v>
      </c>
      <c r="L69" s="45">
        <f t="shared" si="28"/>
        <v>61.884399882040697</v>
      </c>
      <c r="M69" s="38">
        <v>110</v>
      </c>
      <c r="N69" s="38">
        <f t="shared" si="25"/>
        <v>110.00000000000001</v>
      </c>
      <c r="O69" s="38">
        <f t="shared" si="26"/>
        <v>259.10000000000002</v>
      </c>
      <c r="P69" s="38">
        <f t="shared" si="27"/>
        <v>352.40542449255707</v>
      </c>
      <c r="Q69" s="62"/>
      <c r="R69" s="100"/>
    </row>
    <row r="70" spans="1:18" ht="26.25" x14ac:dyDescent="0.25">
      <c r="A70" s="85">
        <v>24</v>
      </c>
      <c r="B70" s="86" t="s">
        <v>865</v>
      </c>
      <c r="C70" s="87" t="s">
        <v>866</v>
      </c>
      <c r="D70" s="82" t="s">
        <v>858</v>
      </c>
      <c r="E70" s="38">
        <v>136</v>
      </c>
      <c r="F70" s="38">
        <f t="shared" si="21"/>
        <v>34</v>
      </c>
      <c r="G70" s="38">
        <f t="shared" si="22"/>
        <v>41.97530864197531</v>
      </c>
      <c r="H70" s="38">
        <v>160.35</v>
      </c>
      <c r="I70" s="38">
        <v>375</v>
      </c>
      <c r="J70" s="38">
        <f t="shared" si="23"/>
        <v>416.97530864197529</v>
      </c>
      <c r="K70" s="38">
        <v>38.950000000000003</v>
      </c>
      <c r="L70" s="45">
        <f t="shared" si="28"/>
        <v>34.458861692716013</v>
      </c>
      <c r="M70" s="38">
        <v>110</v>
      </c>
      <c r="N70" s="38">
        <f t="shared" si="25"/>
        <v>110.00000000000001</v>
      </c>
      <c r="O70" s="38">
        <f t="shared" si="26"/>
        <v>343.3</v>
      </c>
      <c r="P70" s="38">
        <f t="shared" si="27"/>
        <v>561.43417033469132</v>
      </c>
      <c r="Q70" s="62"/>
      <c r="R70" s="100"/>
    </row>
    <row r="71" spans="1:18" ht="26.25" x14ac:dyDescent="0.25">
      <c r="A71" s="85">
        <v>25</v>
      </c>
      <c r="B71" s="86" t="s">
        <v>867</v>
      </c>
      <c r="C71" s="87" t="s">
        <v>868</v>
      </c>
      <c r="D71" s="82" t="s">
        <v>858</v>
      </c>
      <c r="E71" s="38">
        <v>100</v>
      </c>
      <c r="F71" s="38">
        <f t="shared" si="21"/>
        <v>25</v>
      </c>
      <c r="G71" s="38">
        <f t="shared" si="22"/>
        <v>30.864197530864196</v>
      </c>
      <c r="H71" s="38">
        <v>75</v>
      </c>
      <c r="I71" s="38">
        <f>H71/H$70*$I$70</f>
        <v>175.39756782039288</v>
      </c>
      <c r="J71" s="38">
        <f t="shared" si="23"/>
        <v>206.26176535125708</v>
      </c>
      <c r="K71" s="38">
        <v>3.4</v>
      </c>
      <c r="L71" s="45">
        <f t="shared" si="28"/>
        <v>3.0079622530227073</v>
      </c>
      <c r="M71" s="38">
        <v>0</v>
      </c>
      <c r="N71" s="38">
        <f t="shared" si="25"/>
        <v>0</v>
      </c>
      <c r="O71" s="38">
        <f t="shared" si="26"/>
        <v>103.4</v>
      </c>
      <c r="P71" s="38">
        <f t="shared" si="27"/>
        <v>209.26972760427978</v>
      </c>
      <c r="Q71" s="62"/>
      <c r="R71" s="100"/>
    </row>
    <row r="72" spans="1:18" ht="26.25" x14ac:dyDescent="0.25">
      <c r="A72" s="85">
        <v>26</v>
      </c>
      <c r="B72" s="86" t="s">
        <v>630</v>
      </c>
      <c r="C72" s="87" t="s">
        <v>629</v>
      </c>
      <c r="D72" s="82" t="s">
        <v>858</v>
      </c>
      <c r="E72" s="38">
        <v>324.92500000000001</v>
      </c>
      <c r="F72" s="38">
        <f t="shared" si="21"/>
        <v>81.231250000000003</v>
      </c>
      <c r="G72" s="38">
        <f t="shared" si="22"/>
        <v>100.28549382716049</v>
      </c>
      <c r="H72" s="38">
        <v>0</v>
      </c>
      <c r="I72" s="38"/>
      <c r="J72" s="38">
        <f t="shared" si="23"/>
        <v>100.28549382716049</v>
      </c>
      <c r="K72" s="38">
        <v>8.1999999999999993</v>
      </c>
      <c r="L72" s="45">
        <f t="shared" si="28"/>
        <v>7.2544971984665283</v>
      </c>
      <c r="M72" s="38">
        <v>20</v>
      </c>
      <c r="N72" s="38">
        <f t="shared" si="25"/>
        <v>20</v>
      </c>
      <c r="O72" s="38">
        <f t="shared" si="26"/>
        <v>109.43125000000001</v>
      </c>
      <c r="P72" s="38">
        <f t="shared" si="27"/>
        <v>127.53999102562702</v>
      </c>
      <c r="Q72" s="62"/>
      <c r="R72" s="100"/>
    </row>
    <row r="73" spans="1:18" ht="26.25" x14ac:dyDescent="0.25">
      <c r="A73" s="85">
        <v>27</v>
      </c>
      <c r="B73" s="86" t="s">
        <v>869</v>
      </c>
      <c r="C73" s="87" t="s">
        <v>870</v>
      </c>
      <c r="D73" s="82" t="s">
        <v>858</v>
      </c>
      <c r="E73" s="38">
        <v>33.375</v>
      </c>
      <c r="F73" s="38">
        <f t="shared" si="21"/>
        <v>8.34375</v>
      </c>
      <c r="G73" s="38">
        <f t="shared" si="22"/>
        <v>10.300925925925926</v>
      </c>
      <c r="H73" s="38">
        <v>135</v>
      </c>
      <c r="I73" s="38">
        <f>H73/H$70*$I$70</f>
        <v>315.71562207670718</v>
      </c>
      <c r="J73" s="38">
        <f t="shared" si="23"/>
        <v>326.0165480026331</v>
      </c>
      <c r="K73" s="38">
        <v>155.44999999999999</v>
      </c>
      <c r="L73" s="45">
        <f t="shared" si="28"/>
        <v>137.52580359775877</v>
      </c>
      <c r="M73" s="38">
        <v>200</v>
      </c>
      <c r="N73" s="38">
        <v>200</v>
      </c>
      <c r="O73" s="38">
        <f t="shared" si="26"/>
        <v>498.79374999999999</v>
      </c>
      <c r="P73" s="38">
        <f t="shared" si="27"/>
        <v>663.54235160039184</v>
      </c>
      <c r="Q73" s="62"/>
      <c r="R73" s="100"/>
    </row>
    <row r="74" spans="1:18" ht="26.25" x14ac:dyDescent="0.25">
      <c r="A74" s="85">
        <v>28</v>
      </c>
      <c r="B74" s="86" t="s">
        <v>871</v>
      </c>
      <c r="C74" s="87" t="s">
        <v>872</v>
      </c>
      <c r="D74" s="82" t="s">
        <v>858</v>
      </c>
      <c r="E74" s="38">
        <v>40.950000000000003</v>
      </c>
      <c r="F74" s="38">
        <f t="shared" si="21"/>
        <v>10.237500000000001</v>
      </c>
      <c r="G74" s="38">
        <f t="shared" si="22"/>
        <v>12.638888888888891</v>
      </c>
      <c r="H74" s="38">
        <v>80.400000000000006</v>
      </c>
      <c r="I74" s="38">
        <f>H74/H$70*$I$70</f>
        <v>188.02619270346119</v>
      </c>
      <c r="J74" s="38">
        <f t="shared" si="23"/>
        <v>200.66508159235008</v>
      </c>
      <c r="K74" s="38">
        <v>11.15</v>
      </c>
      <c r="L74" s="45">
        <f t="shared" si="28"/>
        <v>9.8643468003538786</v>
      </c>
      <c r="M74" s="38">
        <v>40</v>
      </c>
      <c r="N74" s="38">
        <f t="shared" ref="N74:N76" si="29">M74/M$73*$N$73</f>
        <v>40</v>
      </c>
      <c r="O74" s="38">
        <f t="shared" si="26"/>
        <v>141.78750000000002</v>
      </c>
      <c r="P74" s="38">
        <f t="shared" si="27"/>
        <v>250.52942839270395</v>
      </c>
      <c r="Q74" s="62"/>
      <c r="R74" s="100"/>
    </row>
    <row r="75" spans="1:18" ht="26.25" x14ac:dyDescent="0.25">
      <c r="A75" s="85">
        <v>29</v>
      </c>
      <c r="B75" s="86" t="s">
        <v>632</v>
      </c>
      <c r="C75" s="87" t="s">
        <v>631</v>
      </c>
      <c r="D75" s="82" t="s">
        <v>858</v>
      </c>
      <c r="E75" s="38">
        <v>119.95</v>
      </c>
      <c r="F75" s="38">
        <f t="shared" si="21"/>
        <v>29.987500000000001</v>
      </c>
      <c r="G75" s="38">
        <f t="shared" si="22"/>
        <v>37.021604938271608</v>
      </c>
      <c r="H75" s="38">
        <v>130.5</v>
      </c>
      <c r="I75" s="38">
        <f>H75/H$70*$I$70</f>
        <v>305.19176800748363</v>
      </c>
      <c r="J75" s="38">
        <f t="shared" si="23"/>
        <v>342.21337294575522</v>
      </c>
      <c r="K75" s="38">
        <v>33.450000000000003</v>
      </c>
      <c r="L75" s="45">
        <f t="shared" si="28"/>
        <v>29.593040401061632</v>
      </c>
      <c r="M75" s="38">
        <v>160</v>
      </c>
      <c r="N75" s="38">
        <f t="shared" si="29"/>
        <v>160</v>
      </c>
      <c r="O75" s="38">
        <f t="shared" si="26"/>
        <v>353.9375</v>
      </c>
      <c r="P75" s="38">
        <f t="shared" si="27"/>
        <v>531.80641334681684</v>
      </c>
      <c r="Q75" s="62"/>
      <c r="R75" s="100"/>
    </row>
    <row r="76" spans="1:18" ht="26.25" x14ac:dyDescent="0.25">
      <c r="A76" s="85">
        <v>30</v>
      </c>
      <c r="B76" s="86" t="s">
        <v>761</v>
      </c>
      <c r="C76" s="82" t="s">
        <v>762</v>
      </c>
      <c r="D76" s="82" t="s">
        <v>858</v>
      </c>
      <c r="E76" s="38">
        <v>405</v>
      </c>
      <c r="F76" s="38">
        <f t="shared" si="21"/>
        <v>101.25</v>
      </c>
      <c r="G76" s="38">
        <v>125</v>
      </c>
      <c r="H76" s="38">
        <v>60</v>
      </c>
      <c r="I76" s="38">
        <f>H76/H$70*$I$70</f>
        <v>140.3180542563143</v>
      </c>
      <c r="J76" s="38">
        <f t="shared" si="23"/>
        <v>265.31805425631433</v>
      </c>
      <c r="K76" s="38">
        <v>38.9</v>
      </c>
      <c r="L76" s="45">
        <f t="shared" si="28"/>
        <v>34.414626953700967</v>
      </c>
      <c r="M76" s="38">
        <v>0</v>
      </c>
      <c r="N76" s="38">
        <f t="shared" si="29"/>
        <v>0</v>
      </c>
      <c r="O76" s="38">
        <f t="shared" si="26"/>
        <v>200.15</v>
      </c>
      <c r="P76" s="38">
        <f t="shared" si="27"/>
        <v>299.7326812100153</v>
      </c>
      <c r="Q76" s="62"/>
      <c r="R76" s="100"/>
    </row>
    <row r="77" spans="1:18" ht="48" customHeight="1" x14ac:dyDescent="0.25">
      <c r="A77" s="246"/>
      <c r="B77" s="246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7"/>
      <c r="P77" s="50"/>
      <c r="Q77" s="50"/>
      <c r="R77" s="100"/>
    </row>
    <row r="78" spans="1:18" ht="38.25" x14ac:dyDescent="0.25">
      <c r="A78" s="91" t="s">
        <v>285</v>
      </c>
      <c r="B78" s="84" t="s">
        <v>264</v>
      </c>
      <c r="C78" s="92" t="s">
        <v>284</v>
      </c>
      <c r="D78" s="74" t="s">
        <v>266</v>
      </c>
      <c r="E78" s="252" t="s">
        <v>267</v>
      </c>
      <c r="F78" s="252"/>
      <c r="G78" s="252"/>
      <c r="H78" s="252"/>
      <c r="I78" s="252"/>
      <c r="J78" s="84"/>
      <c r="K78" s="252" t="s">
        <v>268</v>
      </c>
      <c r="L78" s="252"/>
      <c r="M78" s="252" t="s">
        <v>269</v>
      </c>
      <c r="N78" s="252"/>
      <c r="O78" s="84"/>
      <c r="P78" s="97"/>
      <c r="Q78" s="78"/>
      <c r="R78" s="100"/>
    </row>
    <row r="79" spans="1:18" ht="64.5" x14ac:dyDescent="0.25">
      <c r="A79" s="249" t="s">
        <v>873</v>
      </c>
      <c r="B79" s="249"/>
      <c r="C79" s="249"/>
      <c r="D79" s="249"/>
      <c r="E79" s="79" t="s">
        <v>271</v>
      </c>
      <c r="F79" s="79" t="s">
        <v>272</v>
      </c>
      <c r="G79" s="79" t="s">
        <v>273</v>
      </c>
      <c r="H79" s="79" t="s">
        <v>274</v>
      </c>
      <c r="I79" s="59" t="s">
        <v>275</v>
      </c>
      <c r="J79" s="80" t="s">
        <v>276</v>
      </c>
      <c r="K79" s="79" t="s">
        <v>271</v>
      </c>
      <c r="L79" s="81" t="s">
        <v>277</v>
      </c>
      <c r="M79" s="79" t="s">
        <v>281</v>
      </c>
      <c r="N79" s="79" t="s">
        <v>282</v>
      </c>
      <c r="O79" s="84" t="s">
        <v>270</v>
      </c>
      <c r="P79" s="84" t="s">
        <v>279</v>
      </c>
      <c r="Q79" s="50"/>
      <c r="R79" s="100"/>
    </row>
    <row r="80" spans="1:18" ht="30" customHeight="1" x14ac:dyDescent="0.25">
      <c r="A80" s="85">
        <v>1</v>
      </c>
      <c r="B80" s="86" t="s">
        <v>874</v>
      </c>
      <c r="C80" s="87" t="s">
        <v>875</v>
      </c>
      <c r="D80" s="82" t="s">
        <v>876</v>
      </c>
      <c r="E80" s="38">
        <v>29.305</v>
      </c>
      <c r="F80" s="38">
        <f>E80/4</f>
        <v>7.3262499999999999</v>
      </c>
      <c r="G80" s="38">
        <f>F80/$F$95*$G$95</f>
        <v>11.592167721518987</v>
      </c>
      <c r="H80" s="38">
        <v>0</v>
      </c>
      <c r="I80" s="38">
        <f>H80/H81*I81</f>
        <v>0</v>
      </c>
      <c r="J80" s="38">
        <f>G80+I80</f>
        <v>11.592167721518987</v>
      </c>
      <c r="K80" s="38">
        <v>27.5</v>
      </c>
      <c r="L80" s="38">
        <f>K80/$K$91*$L$91</f>
        <v>46.623339926532921</v>
      </c>
      <c r="M80" s="38">
        <v>30</v>
      </c>
      <c r="N80" s="38">
        <f>M80/$M$81*$N$81</f>
        <v>37.5</v>
      </c>
      <c r="O80" s="38">
        <f>F80+H80+K80+M80</f>
        <v>64.826250000000002</v>
      </c>
      <c r="P80" s="38">
        <f>J80+L80+N80</f>
        <v>95.715507648051911</v>
      </c>
      <c r="Q80" s="62"/>
      <c r="R80" s="100"/>
    </row>
    <row r="81" spans="1:18" ht="30" customHeight="1" x14ac:dyDescent="0.25">
      <c r="A81" s="85">
        <v>2</v>
      </c>
      <c r="B81" s="86" t="s">
        <v>387</v>
      </c>
      <c r="C81" s="87" t="s">
        <v>376</v>
      </c>
      <c r="D81" s="82" t="s">
        <v>876</v>
      </c>
      <c r="E81" s="38">
        <v>151.6</v>
      </c>
      <c r="F81" s="38">
        <f t="shared" ref="F81:F96" si="30">E81/4</f>
        <v>37.9</v>
      </c>
      <c r="G81" s="38">
        <f t="shared" ref="G81:G96" si="31">F81/$F$95*$G$95</f>
        <v>59.968354430379748</v>
      </c>
      <c r="H81" s="38">
        <v>66.599999999999994</v>
      </c>
      <c r="I81" s="38">
        <v>375</v>
      </c>
      <c r="J81" s="38">
        <f t="shared" ref="J81:J96" si="32">G81+I81</f>
        <v>434.96835443037975</v>
      </c>
      <c r="K81" s="38">
        <v>76.349999999999994</v>
      </c>
      <c r="L81" s="38">
        <f t="shared" ref="L81:L90" si="33">K81/$K$91*$L$91</f>
        <v>129.44334557784683</v>
      </c>
      <c r="M81" s="38">
        <v>160</v>
      </c>
      <c r="N81" s="38">
        <v>200</v>
      </c>
      <c r="O81" s="38">
        <f t="shared" ref="O81:O96" si="34">F81+H81+K81+M81</f>
        <v>340.85</v>
      </c>
      <c r="P81" s="38">
        <f t="shared" ref="P81:P96" si="35">J81+L81+N81</f>
        <v>764.4117000082266</v>
      </c>
      <c r="Q81" s="62"/>
      <c r="R81" s="100"/>
    </row>
    <row r="82" spans="1:18" ht="30" customHeight="1" x14ac:dyDescent="0.25">
      <c r="A82" s="99">
        <v>3</v>
      </c>
      <c r="B82" s="41" t="s">
        <v>877</v>
      </c>
      <c r="C82" s="87" t="s">
        <v>878</v>
      </c>
      <c r="D82" s="82" t="s">
        <v>876</v>
      </c>
      <c r="E82" s="40">
        <v>118.84</v>
      </c>
      <c r="F82" s="38">
        <f t="shared" si="30"/>
        <v>29.71</v>
      </c>
      <c r="G82" s="38">
        <f t="shared" si="31"/>
        <v>47.009493670886073</v>
      </c>
      <c r="H82" s="40">
        <v>0</v>
      </c>
      <c r="I82" s="40">
        <f>H82/H81*I81</f>
        <v>0</v>
      </c>
      <c r="J82" s="38">
        <f t="shared" si="32"/>
        <v>47.009493670886073</v>
      </c>
      <c r="K82" s="40">
        <v>3.15</v>
      </c>
      <c r="L82" s="38">
        <f t="shared" si="33"/>
        <v>5.3404916643119531</v>
      </c>
      <c r="M82" s="40">
        <v>20</v>
      </c>
      <c r="N82" s="38">
        <f t="shared" ref="N82:N96" si="36">M82/$M$81*$N$81</f>
        <v>25</v>
      </c>
      <c r="O82" s="38">
        <f t="shared" si="34"/>
        <v>52.86</v>
      </c>
      <c r="P82" s="38">
        <f t="shared" si="35"/>
        <v>77.349985335198028</v>
      </c>
      <c r="Q82" s="69"/>
      <c r="R82" s="100"/>
    </row>
    <row r="83" spans="1:18" ht="30" customHeight="1" x14ac:dyDescent="0.25">
      <c r="A83" s="99">
        <v>4</v>
      </c>
      <c r="B83" s="41" t="s">
        <v>366</v>
      </c>
      <c r="C83" s="87" t="s">
        <v>361</v>
      </c>
      <c r="D83" s="82" t="s">
        <v>876</v>
      </c>
      <c r="E83" s="40">
        <v>14.52</v>
      </c>
      <c r="F83" s="38">
        <f t="shared" si="30"/>
        <v>3.63</v>
      </c>
      <c r="G83" s="38">
        <f t="shared" si="31"/>
        <v>5.7436708860759493</v>
      </c>
      <c r="H83" s="40">
        <v>0</v>
      </c>
      <c r="I83" s="40">
        <f>H83/H81*I81</f>
        <v>0</v>
      </c>
      <c r="J83" s="38">
        <f t="shared" si="32"/>
        <v>5.7436708860759493</v>
      </c>
      <c r="K83" s="40">
        <v>70.75</v>
      </c>
      <c r="L83" s="38">
        <f t="shared" si="33"/>
        <v>119.94913817462562</v>
      </c>
      <c r="M83" s="40">
        <v>20</v>
      </c>
      <c r="N83" s="38">
        <f t="shared" si="36"/>
        <v>25</v>
      </c>
      <c r="O83" s="38">
        <f t="shared" si="34"/>
        <v>94.38</v>
      </c>
      <c r="P83" s="38">
        <f t="shared" si="35"/>
        <v>150.69280906070156</v>
      </c>
      <c r="Q83" s="69"/>
      <c r="R83" s="100"/>
    </row>
    <row r="84" spans="1:18" ht="30" customHeight="1" x14ac:dyDescent="0.25">
      <c r="A84" s="99">
        <v>5</v>
      </c>
      <c r="B84" s="41" t="s">
        <v>357</v>
      </c>
      <c r="C84" s="87" t="s">
        <v>353</v>
      </c>
      <c r="D84" s="82" t="s">
        <v>876</v>
      </c>
      <c r="E84" s="40">
        <v>19.239999999999998</v>
      </c>
      <c r="F84" s="38">
        <f t="shared" si="30"/>
        <v>4.8099999999999996</v>
      </c>
      <c r="G84" s="38">
        <f t="shared" si="31"/>
        <v>7.6107594936708853</v>
      </c>
      <c r="H84" s="40">
        <v>4.95</v>
      </c>
      <c r="I84" s="40">
        <f>H84/$H$81*$I$81</f>
        <v>27.871621621621625</v>
      </c>
      <c r="J84" s="38">
        <f t="shared" si="32"/>
        <v>35.482381115292512</v>
      </c>
      <c r="K84" s="40">
        <v>30.9</v>
      </c>
      <c r="L84" s="38">
        <f t="shared" si="33"/>
        <v>52.387680135631534</v>
      </c>
      <c r="M84" s="40">
        <v>40</v>
      </c>
      <c r="N84" s="38">
        <f t="shared" si="36"/>
        <v>50</v>
      </c>
      <c r="O84" s="38">
        <f t="shared" si="34"/>
        <v>80.66</v>
      </c>
      <c r="P84" s="38">
        <f t="shared" si="35"/>
        <v>137.87006125092404</v>
      </c>
      <c r="Q84" s="69"/>
      <c r="R84" s="100"/>
    </row>
    <row r="85" spans="1:18" ht="30" customHeight="1" x14ac:dyDescent="0.25">
      <c r="A85" s="99">
        <v>6</v>
      </c>
      <c r="B85" s="42" t="s">
        <v>924</v>
      </c>
      <c r="C85" s="87" t="s">
        <v>925</v>
      </c>
      <c r="D85" s="82" t="s">
        <v>876</v>
      </c>
      <c r="E85" s="40">
        <v>113.8</v>
      </c>
      <c r="F85" s="38">
        <f t="shared" si="30"/>
        <v>28.45</v>
      </c>
      <c r="G85" s="38">
        <f t="shared" si="31"/>
        <v>45.015822784810126</v>
      </c>
      <c r="H85" s="40">
        <v>0</v>
      </c>
      <c r="I85" s="40">
        <v>0</v>
      </c>
      <c r="J85" s="38">
        <f t="shared" si="32"/>
        <v>45.015822784810126</v>
      </c>
      <c r="K85" s="40">
        <v>114.1</v>
      </c>
      <c r="L85" s="38">
        <f t="shared" si="33"/>
        <v>193.44447584063295</v>
      </c>
      <c r="M85" s="40">
        <v>0</v>
      </c>
      <c r="N85" s="38">
        <f t="shared" si="36"/>
        <v>0</v>
      </c>
      <c r="O85" s="38">
        <f t="shared" si="34"/>
        <v>142.54999999999998</v>
      </c>
      <c r="P85" s="38">
        <f t="shared" si="35"/>
        <v>238.46029862544307</v>
      </c>
      <c r="Q85" s="69"/>
      <c r="R85" s="100"/>
    </row>
    <row r="86" spans="1:18" ht="30" customHeight="1" x14ac:dyDescent="0.25">
      <c r="A86" s="99">
        <v>7</v>
      </c>
      <c r="B86" s="41" t="s">
        <v>671</v>
      </c>
      <c r="C86" s="87" t="s">
        <v>670</v>
      </c>
      <c r="D86" s="82" t="s">
        <v>876</v>
      </c>
      <c r="E86" s="40">
        <v>19.074999999999999</v>
      </c>
      <c r="F86" s="38">
        <f t="shared" si="30"/>
        <v>4.7687499999999998</v>
      </c>
      <c r="G86" s="38">
        <f t="shared" si="31"/>
        <v>7.5454905063291138</v>
      </c>
      <c r="H86" s="40">
        <v>63.75</v>
      </c>
      <c r="I86" s="40">
        <f>H86/$H$81*$I$81</f>
        <v>358.95270270270277</v>
      </c>
      <c r="J86" s="38">
        <f t="shared" si="32"/>
        <v>366.49819320903185</v>
      </c>
      <c r="K86" s="40">
        <v>91.65</v>
      </c>
      <c r="L86" s="38">
        <f t="shared" si="33"/>
        <v>155.38287651879062</v>
      </c>
      <c r="M86" s="40">
        <v>30</v>
      </c>
      <c r="N86" s="38">
        <f t="shared" si="36"/>
        <v>37.5</v>
      </c>
      <c r="O86" s="38">
        <f t="shared" si="34"/>
        <v>190.16874999999999</v>
      </c>
      <c r="P86" s="38">
        <f t="shared" si="35"/>
        <v>559.38106972782248</v>
      </c>
      <c r="Q86" s="69"/>
      <c r="R86" s="100"/>
    </row>
    <row r="87" spans="1:18" ht="30" customHeight="1" x14ac:dyDescent="0.25">
      <c r="A87" s="99">
        <v>8</v>
      </c>
      <c r="B87" s="41" t="s">
        <v>879</v>
      </c>
      <c r="C87" s="87" t="s">
        <v>880</v>
      </c>
      <c r="D87" s="82" t="s">
        <v>876</v>
      </c>
      <c r="E87" s="40">
        <v>68.25</v>
      </c>
      <c r="F87" s="38">
        <f t="shared" si="30"/>
        <v>17.0625</v>
      </c>
      <c r="G87" s="38">
        <f t="shared" si="31"/>
        <v>26.997626582278482</v>
      </c>
      <c r="H87" s="40">
        <v>0</v>
      </c>
      <c r="I87" s="40">
        <f>H87/H81*I81</f>
        <v>0</v>
      </c>
      <c r="J87" s="38">
        <f t="shared" si="32"/>
        <v>26.997626582278482</v>
      </c>
      <c r="K87" s="40">
        <v>70</v>
      </c>
      <c r="L87" s="38">
        <f t="shared" si="33"/>
        <v>118.67759254026562</v>
      </c>
      <c r="M87" s="40">
        <v>30</v>
      </c>
      <c r="N87" s="38">
        <f t="shared" si="36"/>
        <v>37.5</v>
      </c>
      <c r="O87" s="38">
        <f t="shared" si="34"/>
        <v>117.0625</v>
      </c>
      <c r="P87" s="38">
        <f t="shared" si="35"/>
        <v>183.17521912254409</v>
      </c>
      <c r="Q87" s="69"/>
      <c r="R87" s="100"/>
    </row>
    <row r="88" spans="1:18" ht="30" customHeight="1" x14ac:dyDescent="0.25">
      <c r="A88" s="99">
        <v>9</v>
      </c>
      <c r="B88" s="41" t="s">
        <v>739</v>
      </c>
      <c r="C88" s="87" t="s">
        <v>740</v>
      </c>
      <c r="D88" s="82" t="s">
        <v>876</v>
      </c>
      <c r="E88" s="40">
        <v>53.284999999999997</v>
      </c>
      <c r="F88" s="38">
        <f t="shared" si="30"/>
        <v>13.321249999999999</v>
      </c>
      <c r="G88" s="38">
        <f t="shared" si="31"/>
        <v>21.077927215189874</v>
      </c>
      <c r="H88" s="40">
        <v>0</v>
      </c>
      <c r="I88" s="40">
        <f>H88/H81*I81</f>
        <v>0</v>
      </c>
      <c r="J88" s="38">
        <f t="shared" si="32"/>
        <v>21.077927215189874</v>
      </c>
      <c r="K88" s="40">
        <v>43.2</v>
      </c>
      <c r="L88" s="38">
        <f t="shared" si="33"/>
        <v>73.241028539135357</v>
      </c>
      <c r="M88" s="40">
        <v>0</v>
      </c>
      <c r="N88" s="38">
        <f t="shared" si="36"/>
        <v>0</v>
      </c>
      <c r="O88" s="38">
        <f t="shared" si="34"/>
        <v>56.521250000000002</v>
      </c>
      <c r="P88" s="38">
        <f t="shared" si="35"/>
        <v>94.318955754325231</v>
      </c>
      <c r="Q88" s="69"/>
      <c r="R88" s="100"/>
    </row>
    <row r="89" spans="1:18" ht="30" customHeight="1" x14ac:dyDescent="0.25">
      <c r="A89" s="99">
        <v>10</v>
      </c>
      <c r="B89" s="42" t="s">
        <v>425</v>
      </c>
      <c r="C89" s="87" t="s">
        <v>351</v>
      </c>
      <c r="D89" s="82" t="s">
        <v>876</v>
      </c>
      <c r="E89" s="40">
        <v>64.25</v>
      </c>
      <c r="F89" s="38">
        <f t="shared" si="30"/>
        <v>16.0625</v>
      </c>
      <c r="G89" s="38">
        <f t="shared" si="31"/>
        <v>25.415348101265824</v>
      </c>
      <c r="H89" s="40">
        <v>0</v>
      </c>
      <c r="I89" s="40">
        <v>0</v>
      </c>
      <c r="J89" s="38">
        <f t="shared" si="32"/>
        <v>25.415348101265824</v>
      </c>
      <c r="K89" s="40">
        <v>38.75</v>
      </c>
      <c r="L89" s="38">
        <f t="shared" si="33"/>
        <v>65.696524441932752</v>
      </c>
      <c r="M89" s="40">
        <v>0</v>
      </c>
      <c r="N89" s="38">
        <f t="shared" si="36"/>
        <v>0</v>
      </c>
      <c r="O89" s="38">
        <f t="shared" si="34"/>
        <v>54.8125</v>
      </c>
      <c r="P89" s="38">
        <f t="shared" si="35"/>
        <v>91.111872543198572</v>
      </c>
      <c r="Q89" s="69"/>
      <c r="R89" s="100"/>
    </row>
    <row r="90" spans="1:18" ht="30" customHeight="1" x14ac:dyDescent="0.25">
      <c r="A90" s="99">
        <v>11</v>
      </c>
      <c r="B90" s="42" t="s">
        <v>423</v>
      </c>
      <c r="C90" s="87" t="s">
        <v>349</v>
      </c>
      <c r="D90" s="82" t="s">
        <v>876</v>
      </c>
      <c r="E90" s="40">
        <v>131.57499999999999</v>
      </c>
      <c r="F90" s="38">
        <f t="shared" si="30"/>
        <v>32.893749999999997</v>
      </c>
      <c r="G90" s="38">
        <f t="shared" si="31"/>
        <v>52.047072784810119</v>
      </c>
      <c r="H90" s="40">
        <v>0</v>
      </c>
      <c r="I90" s="40">
        <v>0</v>
      </c>
      <c r="J90" s="38">
        <f t="shared" si="32"/>
        <v>52.047072784810119</v>
      </c>
      <c r="K90" s="40">
        <v>18.899999999999999</v>
      </c>
      <c r="L90" s="38">
        <f t="shared" si="33"/>
        <v>32.042949985871715</v>
      </c>
      <c r="M90" s="40">
        <v>0</v>
      </c>
      <c r="N90" s="38">
        <f t="shared" si="36"/>
        <v>0</v>
      </c>
      <c r="O90" s="38">
        <f t="shared" si="34"/>
        <v>51.793749999999996</v>
      </c>
      <c r="P90" s="38">
        <f t="shared" si="35"/>
        <v>84.090022770681827</v>
      </c>
      <c r="Q90" s="69"/>
      <c r="R90" s="100"/>
    </row>
    <row r="91" spans="1:18" ht="30" customHeight="1" x14ac:dyDescent="0.25">
      <c r="A91" s="99">
        <v>12</v>
      </c>
      <c r="B91" s="41" t="s">
        <v>369</v>
      </c>
      <c r="C91" s="87" t="s">
        <v>364</v>
      </c>
      <c r="D91" s="82" t="s">
        <v>876</v>
      </c>
      <c r="E91" s="40">
        <v>10</v>
      </c>
      <c r="F91" s="38">
        <f t="shared" si="30"/>
        <v>2.5</v>
      </c>
      <c r="G91" s="38">
        <f t="shared" si="31"/>
        <v>3.9556962025316458</v>
      </c>
      <c r="H91" s="40">
        <v>16.5</v>
      </c>
      <c r="I91" s="40">
        <f>H91/$H$81*$I$81</f>
        <v>92.905405405405418</v>
      </c>
      <c r="J91" s="38">
        <f t="shared" si="32"/>
        <v>96.861101607937059</v>
      </c>
      <c r="K91" s="40">
        <v>176.95</v>
      </c>
      <c r="L91" s="40">
        <v>300</v>
      </c>
      <c r="M91" s="40">
        <v>30</v>
      </c>
      <c r="N91" s="38">
        <f t="shared" si="36"/>
        <v>37.5</v>
      </c>
      <c r="O91" s="38">
        <f t="shared" si="34"/>
        <v>225.95</v>
      </c>
      <c r="P91" s="38">
        <f t="shared" si="35"/>
        <v>434.36110160793703</v>
      </c>
      <c r="Q91" s="69"/>
      <c r="R91" s="100"/>
    </row>
    <row r="92" spans="1:18" ht="30" customHeight="1" x14ac:dyDescent="0.25">
      <c r="A92" s="99">
        <v>13</v>
      </c>
      <c r="B92" s="41" t="s">
        <v>835</v>
      </c>
      <c r="C92" s="87" t="s">
        <v>836</v>
      </c>
      <c r="D92" s="82" t="s">
        <v>876</v>
      </c>
      <c r="E92" s="40">
        <v>90</v>
      </c>
      <c r="F92" s="38">
        <f t="shared" si="30"/>
        <v>22.5</v>
      </c>
      <c r="G92" s="38">
        <f t="shared" si="31"/>
        <v>35.601265822784811</v>
      </c>
      <c r="H92" s="40">
        <v>0</v>
      </c>
      <c r="I92" s="40">
        <f>H92/H81*I81</f>
        <v>0</v>
      </c>
      <c r="J92" s="38">
        <f t="shared" si="32"/>
        <v>35.601265822784811</v>
      </c>
      <c r="K92" s="40">
        <v>43.75</v>
      </c>
      <c r="L92" s="38">
        <f t="shared" ref="L92:L96" si="37">K92/$K$91*$L$91</f>
        <v>74.173495337666012</v>
      </c>
      <c r="M92" s="40">
        <v>0</v>
      </c>
      <c r="N92" s="38">
        <f t="shared" si="36"/>
        <v>0</v>
      </c>
      <c r="O92" s="38">
        <f t="shared" si="34"/>
        <v>66.25</v>
      </c>
      <c r="P92" s="38">
        <f t="shared" si="35"/>
        <v>109.77476116045082</v>
      </c>
      <c r="Q92" s="69"/>
      <c r="R92" s="100"/>
    </row>
    <row r="93" spans="1:18" ht="30" customHeight="1" x14ac:dyDescent="0.25">
      <c r="A93" s="99">
        <v>14</v>
      </c>
      <c r="B93" s="41" t="s">
        <v>395</v>
      </c>
      <c r="C93" s="87" t="s">
        <v>384</v>
      </c>
      <c r="D93" s="82" t="s">
        <v>876</v>
      </c>
      <c r="E93" s="40">
        <v>42.185000000000002</v>
      </c>
      <c r="F93" s="38">
        <f t="shared" si="30"/>
        <v>10.546250000000001</v>
      </c>
      <c r="G93" s="38">
        <f t="shared" si="31"/>
        <v>16.687104430379748</v>
      </c>
      <c r="H93" s="40">
        <v>32.4</v>
      </c>
      <c r="I93" s="40">
        <f>H93/$H$81*$I$81</f>
        <v>182.43243243243245</v>
      </c>
      <c r="J93" s="38">
        <f t="shared" si="32"/>
        <v>199.1195368628122</v>
      </c>
      <c r="K93" s="40">
        <v>43.45</v>
      </c>
      <c r="L93" s="38">
        <f t="shared" si="37"/>
        <v>73.664877083922022</v>
      </c>
      <c r="M93" s="40">
        <v>20</v>
      </c>
      <c r="N93" s="38">
        <f t="shared" si="36"/>
        <v>25</v>
      </c>
      <c r="O93" s="38">
        <f t="shared" si="34"/>
        <v>106.39625000000001</v>
      </c>
      <c r="P93" s="38">
        <f t="shared" si="35"/>
        <v>297.78441394673422</v>
      </c>
      <c r="Q93" s="69"/>
      <c r="R93" s="100"/>
    </row>
    <row r="94" spans="1:18" ht="30" customHeight="1" x14ac:dyDescent="0.25">
      <c r="A94" s="99">
        <v>15</v>
      </c>
      <c r="B94" s="41" t="s">
        <v>838</v>
      </c>
      <c r="C94" s="87" t="s">
        <v>839</v>
      </c>
      <c r="D94" s="82" t="s">
        <v>876</v>
      </c>
      <c r="E94" s="40">
        <v>219.25</v>
      </c>
      <c r="F94" s="38">
        <v>54.8125</v>
      </c>
      <c r="G94" s="38">
        <f t="shared" si="31"/>
        <v>86.72863924050634</v>
      </c>
      <c r="H94" s="40">
        <v>0</v>
      </c>
      <c r="I94" s="40">
        <f>H94/H81*I81</f>
        <v>0</v>
      </c>
      <c r="J94" s="38">
        <f t="shared" si="32"/>
        <v>86.72863924050634</v>
      </c>
      <c r="K94" s="40">
        <v>17.649999999999999</v>
      </c>
      <c r="L94" s="38">
        <f t="shared" si="37"/>
        <v>29.9237072619384</v>
      </c>
      <c r="M94" s="40">
        <v>20</v>
      </c>
      <c r="N94" s="38">
        <f t="shared" si="36"/>
        <v>25</v>
      </c>
      <c r="O94" s="38">
        <f t="shared" si="34"/>
        <v>92.462500000000006</v>
      </c>
      <c r="P94" s="38">
        <f t="shared" si="35"/>
        <v>141.65234650244474</v>
      </c>
      <c r="Q94" s="69"/>
      <c r="R94" s="100"/>
    </row>
    <row r="95" spans="1:18" ht="30" customHeight="1" x14ac:dyDescent="0.25">
      <c r="A95" s="99">
        <v>16</v>
      </c>
      <c r="B95" s="41" t="s">
        <v>535</v>
      </c>
      <c r="C95" s="87" t="s">
        <v>534</v>
      </c>
      <c r="D95" s="82" t="s">
        <v>876</v>
      </c>
      <c r="E95" s="40">
        <v>316</v>
      </c>
      <c r="F95" s="38">
        <f t="shared" si="30"/>
        <v>79</v>
      </c>
      <c r="G95" s="40">
        <v>125</v>
      </c>
      <c r="H95" s="40">
        <v>0</v>
      </c>
      <c r="I95" s="40">
        <f>H95/H81*I81</f>
        <v>0</v>
      </c>
      <c r="J95" s="38">
        <f t="shared" si="32"/>
        <v>125</v>
      </c>
      <c r="K95" s="40">
        <v>25</v>
      </c>
      <c r="L95" s="38">
        <f t="shared" si="37"/>
        <v>42.384854478666298</v>
      </c>
      <c r="M95" s="40">
        <v>0</v>
      </c>
      <c r="N95" s="38">
        <f t="shared" si="36"/>
        <v>0</v>
      </c>
      <c r="O95" s="38">
        <f t="shared" si="34"/>
        <v>104</v>
      </c>
      <c r="P95" s="38">
        <f t="shared" si="35"/>
        <v>167.38485447866628</v>
      </c>
      <c r="Q95" s="69"/>
      <c r="R95" s="100"/>
    </row>
    <row r="96" spans="1:18" ht="30" customHeight="1" x14ac:dyDescent="0.25">
      <c r="A96" s="99">
        <v>17</v>
      </c>
      <c r="B96" s="41" t="s">
        <v>638</v>
      </c>
      <c r="C96" s="87" t="s">
        <v>637</v>
      </c>
      <c r="D96" s="82" t="s">
        <v>876</v>
      </c>
      <c r="E96" s="40">
        <v>53.104999999999997</v>
      </c>
      <c r="F96" s="38">
        <f t="shared" si="30"/>
        <v>13.276249999999999</v>
      </c>
      <c r="G96" s="38">
        <f t="shared" si="31"/>
        <v>21.006724683544302</v>
      </c>
      <c r="H96" s="40">
        <v>0</v>
      </c>
      <c r="I96" s="40">
        <f>H96/H81*I81</f>
        <v>0</v>
      </c>
      <c r="J96" s="38">
        <f t="shared" si="32"/>
        <v>21.006724683544302</v>
      </c>
      <c r="K96" s="40">
        <v>0</v>
      </c>
      <c r="L96" s="38">
        <f t="shared" si="37"/>
        <v>0</v>
      </c>
      <c r="M96" s="40">
        <v>0</v>
      </c>
      <c r="N96" s="38">
        <f t="shared" si="36"/>
        <v>0</v>
      </c>
      <c r="O96" s="38">
        <f t="shared" si="34"/>
        <v>13.276249999999999</v>
      </c>
      <c r="P96" s="38">
        <f t="shared" si="35"/>
        <v>21.006724683544302</v>
      </c>
      <c r="Q96" s="69"/>
      <c r="R96" s="100"/>
    </row>
    <row r="97" spans="1:18" ht="45" customHeight="1" x14ac:dyDescent="0.25">
      <c r="A97" s="267"/>
      <c r="B97" s="267"/>
      <c r="C97" s="267"/>
      <c r="D97" s="267"/>
      <c r="E97" s="267"/>
      <c r="F97" s="267"/>
      <c r="G97" s="267"/>
      <c r="H97" s="267"/>
      <c r="I97" s="267"/>
      <c r="J97" s="267"/>
      <c r="K97" s="267"/>
      <c r="L97" s="267"/>
      <c r="M97" s="267"/>
      <c r="N97" s="267"/>
      <c r="O97" s="267"/>
      <c r="P97" s="50"/>
      <c r="Q97" s="50"/>
      <c r="R97" s="100"/>
    </row>
    <row r="98" spans="1:18" ht="38.25" x14ac:dyDescent="0.25">
      <c r="A98" s="84" t="s">
        <v>285</v>
      </c>
      <c r="B98" s="84" t="s">
        <v>264</v>
      </c>
      <c r="C98" s="148" t="s">
        <v>284</v>
      </c>
      <c r="D98" s="74" t="s">
        <v>266</v>
      </c>
      <c r="E98" s="252" t="s">
        <v>267</v>
      </c>
      <c r="F98" s="252"/>
      <c r="G98" s="252"/>
      <c r="H98" s="252"/>
      <c r="I98" s="252"/>
      <c r="J98" s="84"/>
      <c r="K98" s="252" t="s">
        <v>268</v>
      </c>
      <c r="L98" s="252"/>
      <c r="M98" s="252" t="s">
        <v>269</v>
      </c>
      <c r="N98" s="252"/>
      <c r="O98" s="84"/>
      <c r="P98" s="97"/>
      <c r="Q98" s="78"/>
      <c r="R98" s="100"/>
    </row>
    <row r="99" spans="1:18" ht="64.5" x14ac:dyDescent="0.25">
      <c r="A99" s="249" t="s">
        <v>881</v>
      </c>
      <c r="B99" s="249"/>
      <c r="C99" s="249"/>
      <c r="D99" s="249"/>
      <c r="E99" s="79" t="s">
        <v>271</v>
      </c>
      <c r="F99" s="79" t="s">
        <v>272</v>
      </c>
      <c r="G99" s="79" t="s">
        <v>273</v>
      </c>
      <c r="H99" s="79" t="s">
        <v>274</v>
      </c>
      <c r="I99" s="59" t="s">
        <v>275</v>
      </c>
      <c r="J99" s="80" t="s">
        <v>276</v>
      </c>
      <c r="K99" s="79" t="s">
        <v>271</v>
      </c>
      <c r="L99" s="81" t="s">
        <v>277</v>
      </c>
      <c r="M99" s="79" t="s">
        <v>281</v>
      </c>
      <c r="N99" s="79" t="s">
        <v>282</v>
      </c>
      <c r="O99" s="84" t="s">
        <v>270</v>
      </c>
      <c r="P99" s="84" t="s">
        <v>279</v>
      </c>
      <c r="Q99" s="50"/>
      <c r="R99" s="100"/>
    </row>
    <row r="100" spans="1:18" ht="26.25" x14ac:dyDescent="0.25">
      <c r="A100" s="85">
        <v>1</v>
      </c>
      <c r="B100" s="86" t="s">
        <v>685</v>
      </c>
      <c r="C100" s="87" t="s">
        <v>684</v>
      </c>
      <c r="D100" s="82" t="s">
        <v>882</v>
      </c>
      <c r="E100" s="38">
        <v>10</v>
      </c>
      <c r="F100" s="38">
        <f>E100/4</f>
        <v>2.5</v>
      </c>
      <c r="G100" s="38">
        <f t="shared" ref="G100:G105" si="38">F100*$G$106/$F$106</f>
        <v>4.1322314049586772</v>
      </c>
      <c r="H100" s="38">
        <v>80.55</v>
      </c>
      <c r="I100" s="38">
        <f t="shared" ref="I100:I104" si="39">H100*$I$105/$H$105</f>
        <v>184.40934065934064</v>
      </c>
      <c r="J100" s="45">
        <f>G100+I100</f>
        <v>188.54157206429932</v>
      </c>
      <c r="K100" s="38">
        <v>99.25</v>
      </c>
      <c r="L100" s="38">
        <f t="shared" ref="L100:L103" si="40">K100*$L$104/$K$104</f>
        <v>297.0074812967581</v>
      </c>
      <c r="M100" s="38">
        <v>160</v>
      </c>
      <c r="N100" s="38">
        <v>200</v>
      </c>
      <c r="O100" s="38">
        <f>F100+H100+K100+M100</f>
        <v>342.3</v>
      </c>
      <c r="P100" s="38">
        <f>J100+L100+N100</f>
        <v>685.54905336105742</v>
      </c>
      <c r="Q100" s="62"/>
      <c r="R100" s="100"/>
    </row>
    <row r="101" spans="1:18" ht="26.25" x14ac:dyDescent="0.25">
      <c r="A101" s="85">
        <v>2</v>
      </c>
      <c r="B101" s="86" t="s">
        <v>883</v>
      </c>
      <c r="C101" s="87" t="s">
        <v>884</v>
      </c>
      <c r="D101" s="82" t="s">
        <v>882</v>
      </c>
      <c r="E101" s="38">
        <v>51.27</v>
      </c>
      <c r="F101" s="38">
        <f t="shared" ref="F101:F121" si="41">E101/4</f>
        <v>12.817500000000001</v>
      </c>
      <c r="G101" s="38">
        <f t="shared" si="38"/>
        <v>21.185950413223139</v>
      </c>
      <c r="H101" s="38">
        <v>0</v>
      </c>
      <c r="I101" s="38">
        <f t="shared" si="39"/>
        <v>0</v>
      </c>
      <c r="J101" s="45">
        <f t="shared" ref="J101:J121" si="42">G101+I101</f>
        <v>21.185950413223139</v>
      </c>
      <c r="K101" s="38">
        <v>43.25</v>
      </c>
      <c r="L101" s="38">
        <f t="shared" si="40"/>
        <v>129.42643391521196</v>
      </c>
      <c r="M101" s="38">
        <v>20</v>
      </c>
      <c r="N101" s="38">
        <f>M101*$N$100/$M$100</f>
        <v>25</v>
      </c>
      <c r="O101" s="38">
        <f t="shared" ref="O101:O121" si="43">F101+H101+K101+M101</f>
        <v>76.067499999999995</v>
      </c>
      <c r="P101" s="38">
        <f t="shared" ref="P101:P121" si="44">J101+L101+N101</f>
        <v>175.6123843284351</v>
      </c>
      <c r="Q101" s="62"/>
      <c r="R101" s="100"/>
    </row>
    <row r="102" spans="1:18" ht="26.25" x14ac:dyDescent="0.25">
      <c r="A102" s="85">
        <v>3</v>
      </c>
      <c r="B102" s="42" t="s">
        <v>885</v>
      </c>
      <c r="C102" s="87" t="s">
        <v>886</v>
      </c>
      <c r="D102" s="82" t="s">
        <v>882</v>
      </c>
      <c r="E102" s="38">
        <v>173.8</v>
      </c>
      <c r="F102" s="38">
        <f t="shared" si="41"/>
        <v>43.45</v>
      </c>
      <c r="G102" s="38">
        <f t="shared" si="38"/>
        <v>71.818181818181813</v>
      </c>
      <c r="H102" s="38">
        <v>0</v>
      </c>
      <c r="I102" s="38">
        <f t="shared" si="39"/>
        <v>0</v>
      </c>
      <c r="J102" s="45">
        <f t="shared" si="42"/>
        <v>71.818181818181813</v>
      </c>
      <c r="K102" s="38">
        <v>28.75</v>
      </c>
      <c r="L102" s="38">
        <f t="shared" si="40"/>
        <v>86.034912718204495</v>
      </c>
      <c r="M102" s="38">
        <v>30</v>
      </c>
      <c r="N102" s="38">
        <f t="shared" ref="N102:N121" si="45">M102*$N$100/$M$100</f>
        <v>37.5</v>
      </c>
      <c r="O102" s="38">
        <f t="shared" si="43"/>
        <v>102.2</v>
      </c>
      <c r="P102" s="38">
        <f t="shared" si="44"/>
        <v>195.35309453638632</v>
      </c>
      <c r="Q102" s="62"/>
      <c r="R102" s="100"/>
    </row>
    <row r="103" spans="1:18" ht="26.25" x14ac:dyDescent="0.25">
      <c r="A103" s="85">
        <v>4</v>
      </c>
      <c r="B103" s="86" t="s">
        <v>885</v>
      </c>
      <c r="C103" s="87" t="s">
        <v>886</v>
      </c>
      <c r="D103" s="82" t="s">
        <v>882</v>
      </c>
      <c r="E103" s="38">
        <v>88.75</v>
      </c>
      <c r="F103" s="38">
        <f t="shared" si="41"/>
        <v>22.1875</v>
      </c>
      <c r="G103" s="38">
        <f t="shared" si="38"/>
        <v>36.673553719008261</v>
      </c>
      <c r="H103" s="38">
        <v>61.5</v>
      </c>
      <c r="I103" s="38">
        <f t="shared" si="39"/>
        <v>140.7967032967033</v>
      </c>
      <c r="J103" s="45">
        <f t="shared" si="42"/>
        <v>177.47025701571155</v>
      </c>
      <c r="K103" s="38">
        <v>33.15</v>
      </c>
      <c r="L103" s="38">
        <f t="shared" si="40"/>
        <v>99.201995012468828</v>
      </c>
      <c r="M103" s="38">
        <v>140</v>
      </c>
      <c r="N103" s="38">
        <f t="shared" si="45"/>
        <v>175</v>
      </c>
      <c r="O103" s="38">
        <f t="shared" si="43"/>
        <v>256.83749999999998</v>
      </c>
      <c r="P103" s="38">
        <f t="shared" si="44"/>
        <v>451.67225202818037</v>
      </c>
      <c r="Q103" s="62"/>
      <c r="R103" s="100"/>
    </row>
    <row r="104" spans="1:18" ht="26.25" x14ac:dyDescent="0.25">
      <c r="A104" s="85">
        <v>5</v>
      </c>
      <c r="B104" s="86" t="s">
        <v>887</v>
      </c>
      <c r="C104" s="87" t="s">
        <v>888</v>
      </c>
      <c r="D104" s="82" t="s">
        <v>882</v>
      </c>
      <c r="E104" s="38">
        <v>10</v>
      </c>
      <c r="F104" s="38">
        <f t="shared" si="41"/>
        <v>2.5</v>
      </c>
      <c r="G104" s="38">
        <f t="shared" si="38"/>
        <v>4.1322314049586772</v>
      </c>
      <c r="H104" s="38">
        <v>60</v>
      </c>
      <c r="I104" s="38">
        <f t="shared" si="39"/>
        <v>137.36263736263734</v>
      </c>
      <c r="J104" s="45">
        <f t="shared" si="42"/>
        <v>141.49486876759602</v>
      </c>
      <c r="K104" s="38">
        <v>100.25</v>
      </c>
      <c r="L104" s="38">
        <v>300</v>
      </c>
      <c r="M104" s="38">
        <v>0</v>
      </c>
      <c r="N104" s="38">
        <f t="shared" si="45"/>
        <v>0</v>
      </c>
      <c r="O104" s="38">
        <f t="shared" si="43"/>
        <v>162.75</v>
      </c>
      <c r="P104" s="38">
        <f t="shared" si="44"/>
        <v>441.49486876759602</v>
      </c>
      <c r="Q104" s="62"/>
      <c r="R104" s="100"/>
    </row>
    <row r="105" spans="1:18" ht="26.25" x14ac:dyDescent="0.25">
      <c r="A105" s="85">
        <v>6</v>
      </c>
      <c r="B105" s="86" t="s">
        <v>889</v>
      </c>
      <c r="C105" s="87" t="s">
        <v>890</v>
      </c>
      <c r="D105" s="82" t="s">
        <v>882</v>
      </c>
      <c r="E105" s="38">
        <v>40.494999999999997</v>
      </c>
      <c r="F105" s="38">
        <f t="shared" si="41"/>
        <v>10.123749999999999</v>
      </c>
      <c r="G105" s="38">
        <f t="shared" si="38"/>
        <v>16.733471074380166</v>
      </c>
      <c r="H105" s="38">
        <v>163.80000000000001</v>
      </c>
      <c r="I105" s="38">
        <v>375</v>
      </c>
      <c r="J105" s="45">
        <f t="shared" si="42"/>
        <v>391.73347107438019</v>
      </c>
      <c r="K105" s="38">
        <v>36.25</v>
      </c>
      <c r="L105" s="38">
        <f>K105*$L$104/$K$104</f>
        <v>108.47880299251871</v>
      </c>
      <c r="M105" s="38">
        <v>160</v>
      </c>
      <c r="N105" s="38">
        <f t="shared" si="45"/>
        <v>200</v>
      </c>
      <c r="O105" s="38">
        <f t="shared" si="43"/>
        <v>370.17375000000004</v>
      </c>
      <c r="P105" s="38">
        <f t="shared" si="44"/>
        <v>700.21227406689889</v>
      </c>
      <c r="Q105" s="62"/>
      <c r="R105" s="100"/>
    </row>
    <row r="106" spans="1:18" ht="26.25" x14ac:dyDescent="0.25">
      <c r="A106" s="85">
        <v>7</v>
      </c>
      <c r="B106" s="86" t="s">
        <v>891</v>
      </c>
      <c r="C106" s="87" t="s">
        <v>892</v>
      </c>
      <c r="D106" s="82" t="s">
        <v>882</v>
      </c>
      <c r="E106" s="38">
        <v>302.5</v>
      </c>
      <c r="F106" s="38">
        <f t="shared" si="41"/>
        <v>75.625</v>
      </c>
      <c r="G106" s="38">
        <v>125</v>
      </c>
      <c r="H106" s="38">
        <v>0</v>
      </c>
      <c r="I106" s="38">
        <f>H106*$I$105/$H$105</f>
        <v>0</v>
      </c>
      <c r="J106" s="45">
        <f t="shared" si="42"/>
        <v>125</v>
      </c>
      <c r="K106" s="38">
        <v>32.049999999999997</v>
      </c>
      <c r="L106" s="38">
        <f t="shared" ref="L106:L121" si="46">K106*$L$104/$K$104</f>
        <v>95.910224438902745</v>
      </c>
      <c r="M106" s="38">
        <v>0</v>
      </c>
      <c r="N106" s="38">
        <f t="shared" si="45"/>
        <v>0</v>
      </c>
      <c r="O106" s="38">
        <f t="shared" si="43"/>
        <v>107.675</v>
      </c>
      <c r="P106" s="38">
        <f t="shared" si="44"/>
        <v>220.91022443890273</v>
      </c>
      <c r="Q106" s="62"/>
      <c r="R106" s="100"/>
    </row>
    <row r="107" spans="1:18" ht="26.25" x14ac:dyDescent="0.25">
      <c r="A107" s="85">
        <v>9</v>
      </c>
      <c r="B107" s="86" t="s">
        <v>421</v>
      </c>
      <c r="C107" s="87" t="s">
        <v>416</v>
      </c>
      <c r="D107" s="82" t="s">
        <v>882</v>
      </c>
      <c r="E107" s="38">
        <v>181.22499999999999</v>
      </c>
      <c r="F107" s="38">
        <f t="shared" si="41"/>
        <v>45.306249999999999</v>
      </c>
      <c r="G107" s="38">
        <f>F107*$G$106/$F$106</f>
        <v>74.88636363636364</v>
      </c>
      <c r="H107" s="38">
        <v>0</v>
      </c>
      <c r="I107" s="38">
        <f t="shared" ref="I107:I121" si="47">H107*$I$105/$H$105</f>
        <v>0</v>
      </c>
      <c r="J107" s="45">
        <f t="shared" si="42"/>
        <v>74.88636363636364</v>
      </c>
      <c r="K107" s="38">
        <v>33.799999999999997</v>
      </c>
      <c r="L107" s="38">
        <f t="shared" si="46"/>
        <v>101.14713216957605</v>
      </c>
      <c r="M107" s="38">
        <v>150</v>
      </c>
      <c r="N107" s="38">
        <f t="shared" si="45"/>
        <v>187.5</v>
      </c>
      <c r="O107" s="38">
        <f t="shared" si="43"/>
        <v>229.10624999999999</v>
      </c>
      <c r="P107" s="38">
        <f t="shared" si="44"/>
        <v>363.53349580593971</v>
      </c>
      <c r="Q107" s="62"/>
      <c r="R107" s="100"/>
    </row>
    <row r="108" spans="1:18" ht="26.25" x14ac:dyDescent="0.25">
      <c r="A108" s="85">
        <v>10</v>
      </c>
      <c r="B108" s="86" t="s">
        <v>713</v>
      </c>
      <c r="C108" s="87" t="s">
        <v>714</v>
      </c>
      <c r="D108" s="82" t="s">
        <v>882</v>
      </c>
      <c r="E108" s="38">
        <v>96.174999999999997</v>
      </c>
      <c r="F108" s="38">
        <f t="shared" si="41"/>
        <v>24.043749999999999</v>
      </c>
      <c r="G108" s="38">
        <f t="shared" ref="G108:G121" si="48">F108*$G$106/$F$106</f>
        <v>39.741735537190081</v>
      </c>
      <c r="H108" s="38">
        <v>65.7</v>
      </c>
      <c r="I108" s="38">
        <f t="shared" si="47"/>
        <v>150.41208791208791</v>
      </c>
      <c r="J108" s="45">
        <f t="shared" si="42"/>
        <v>190.15382344927798</v>
      </c>
      <c r="K108" s="38">
        <v>5.9</v>
      </c>
      <c r="L108" s="38">
        <f t="shared" si="46"/>
        <v>17.655860349127181</v>
      </c>
      <c r="M108" s="38">
        <v>140</v>
      </c>
      <c r="N108" s="38">
        <f t="shared" si="45"/>
        <v>175</v>
      </c>
      <c r="O108" s="38">
        <f t="shared" si="43"/>
        <v>235.64375000000001</v>
      </c>
      <c r="P108" s="38">
        <f t="shared" si="44"/>
        <v>382.80968379840516</v>
      </c>
      <c r="Q108" s="62"/>
      <c r="R108" s="100"/>
    </row>
    <row r="109" spans="1:18" ht="26.25" x14ac:dyDescent="0.25">
      <c r="A109" s="85">
        <v>11</v>
      </c>
      <c r="B109" s="86" t="s">
        <v>499</v>
      </c>
      <c r="C109" s="87" t="s">
        <v>498</v>
      </c>
      <c r="D109" s="82" t="s">
        <v>882</v>
      </c>
      <c r="E109" s="38">
        <v>15.84</v>
      </c>
      <c r="F109" s="38">
        <f t="shared" si="41"/>
        <v>3.96</v>
      </c>
      <c r="G109" s="38">
        <f t="shared" si="48"/>
        <v>6.5454545454545459</v>
      </c>
      <c r="H109" s="38">
        <v>84.45</v>
      </c>
      <c r="I109" s="38">
        <f t="shared" si="47"/>
        <v>193.33791208791209</v>
      </c>
      <c r="J109" s="45">
        <f t="shared" si="42"/>
        <v>199.88336663336662</v>
      </c>
      <c r="K109" s="38">
        <v>58.9</v>
      </c>
      <c r="L109" s="38">
        <f t="shared" si="46"/>
        <v>176.25935162094763</v>
      </c>
      <c r="M109" s="38">
        <v>40</v>
      </c>
      <c r="N109" s="38">
        <f t="shared" si="45"/>
        <v>50</v>
      </c>
      <c r="O109" s="38">
        <f t="shared" si="43"/>
        <v>187.31</v>
      </c>
      <c r="P109" s="38">
        <f t="shared" si="44"/>
        <v>426.14271825431422</v>
      </c>
      <c r="Q109" s="62"/>
      <c r="R109" s="100"/>
    </row>
    <row r="110" spans="1:18" ht="26.25" x14ac:dyDescent="0.25">
      <c r="A110" s="85">
        <v>12</v>
      </c>
      <c r="B110" s="86" t="s">
        <v>893</v>
      </c>
      <c r="C110" s="87" t="s">
        <v>894</v>
      </c>
      <c r="D110" s="82" t="s">
        <v>882</v>
      </c>
      <c r="E110" s="38">
        <v>66.569500000000005</v>
      </c>
      <c r="F110" s="38">
        <f t="shared" si="41"/>
        <v>16.642375000000001</v>
      </c>
      <c r="G110" s="38">
        <f t="shared" si="48"/>
        <v>27.50805785123967</v>
      </c>
      <c r="H110" s="38">
        <v>60.825000000000003</v>
      </c>
      <c r="I110" s="38">
        <f t="shared" si="47"/>
        <v>139.25137362637361</v>
      </c>
      <c r="J110" s="45">
        <f t="shared" si="42"/>
        <v>166.75943147761328</v>
      </c>
      <c r="K110" s="38">
        <v>29.15</v>
      </c>
      <c r="L110" s="38">
        <f t="shared" si="46"/>
        <v>87.231920199501246</v>
      </c>
      <c r="M110" s="38">
        <v>40</v>
      </c>
      <c r="N110" s="38">
        <f t="shared" si="45"/>
        <v>50</v>
      </c>
      <c r="O110" s="38">
        <f t="shared" si="43"/>
        <v>146.61737500000001</v>
      </c>
      <c r="P110" s="38">
        <f t="shared" si="44"/>
        <v>303.99135167711449</v>
      </c>
      <c r="Q110" s="62"/>
      <c r="R110" s="100"/>
    </row>
    <row r="111" spans="1:18" ht="26.25" x14ac:dyDescent="0.25">
      <c r="A111" s="85">
        <v>13</v>
      </c>
      <c r="B111" s="86" t="s">
        <v>715</v>
      </c>
      <c r="C111" s="87" t="s">
        <v>716</v>
      </c>
      <c r="D111" s="82" t="s">
        <v>882</v>
      </c>
      <c r="E111" s="38">
        <v>17.59</v>
      </c>
      <c r="F111" s="38">
        <f t="shared" si="41"/>
        <v>4.3975</v>
      </c>
      <c r="G111" s="38">
        <f t="shared" si="48"/>
        <v>7.2685950413223139</v>
      </c>
      <c r="H111" s="38">
        <v>65.55</v>
      </c>
      <c r="I111" s="38">
        <f t="shared" si="47"/>
        <v>150.06868131868131</v>
      </c>
      <c r="J111" s="45">
        <f t="shared" si="42"/>
        <v>157.33727636000361</v>
      </c>
      <c r="K111" s="38">
        <v>32.6</v>
      </c>
      <c r="L111" s="38">
        <f t="shared" si="46"/>
        <v>97.556109725685786</v>
      </c>
      <c r="M111" s="38">
        <v>30</v>
      </c>
      <c r="N111" s="38">
        <f t="shared" si="45"/>
        <v>37.5</v>
      </c>
      <c r="O111" s="38">
        <f t="shared" si="43"/>
        <v>132.54749999999999</v>
      </c>
      <c r="P111" s="38">
        <f t="shared" si="44"/>
        <v>292.39338608568937</v>
      </c>
      <c r="Q111" s="62"/>
      <c r="R111" s="100"/>
    </row>
    <row r="112" spans="1:18" ht="26.25" x14ac:dyDescent="0.25">
      <c r="A112" s="85">
        <v>14</v>
      </c>
      <c r="B112" s="86" t="s">
        <v>667</v>
      </c>
      <c r="C112" s="87" t="s">
        <v>666</v>
      </c>
      <c r="D112" s="82" t="s">
        <v>882</v>
      </c>
      <c r="E112" s="38">
        <v>43</v>
      </c>
      <c r="F112" s="38">
        <f t="shared" si="41"/>
        <v>10.75</v>
      </c>
      <c r="G112" s="38">
        <f t="shared" si="48"/>
        <v>17.768595041322314</v>
      </c>
      <c r="H112" s="38">
        <v>0</v>
      </c>
      <c r="I112" s="38">
        <f t="shared" si="47"/>
        <v>0</v>
      </c>
      <c r="J112" s="45">
        <f t="shared" si="42"/>
        <v>17.768595041322314</v>
      </c>
      <c r="K112" s="38">
        <v>64.849999999999994</v>
      </c>
      <c r="L112" s="38">
        <f t="shared" si="46"/>
        <v>194.06483790523691</v>
      </c>
      <c r="M112" s="38">
        <v>0</v>
      </c>
      <c r="N112" s="38">
        <f t="shared" si="45"/>
        <v>0</v>
      </c>
      <c r="O112" s="38">
        <f t="shared" si="43"/>
        <v>75.599999999999994</v>
      </c>
      <c r="P112" s="38">
        <f t="shared" si="44"/>
        <v>211.83343294655924</v>
      </c>
      <c r="Q112" s="62"/>
      <c r="R112" s="100"/>
    </row>
    <row r="113" spans="1:18" ht="26.25" x14ac:dyDescent="0.25">
      <c r="A113" s="85">
        <v>15</v>
      </c>
      <c r="B113" s="86" t="s">
        <v>895</v>
      </c>
      <c r="C113" s="87" t="s">
        <v>896</v>
      </c>
      <c r="D113" s="82" t="s">
        <v>882</v>
      </c>
      <c r="E113" s="38">
        <v>56.6</v>
      </c>
      <c r="F113" s="38">
        <f t="shared" si="41"/>
        <v>14.15</v>
      </c>
      <c r="G113" s="38">
        <f t="shared" si="48"/>
        <v>23.388429752066116</v>
      </c>
      <c r="H113" s="38">
        <v>0</v>
      </c>
      <c r="I113" s="38">
        <f t="shared" si="47"/>
        <v>0</v>
      </c>
      <c r="J113" s="45">
        <f t="shared" si="42"/>
        <v>23.388429752066116</v>
      </c>
      <c r="K113" s="38">
        <v>63.65</v>
      </c>
      <c r="L113" s="38">
        <f t="shared" si="46"/>
        <v>190.47381546134665</v>
      </c>
      <c r="M113" s="38">
        <v>0</v>
      </c>
      <c r="N113" s="38">
        <f t="shared" si="45"/>
        <v>0</v>
      </c>
      <c r="O113" s="38">
        <f t="shared" si="43"/>
        <v>77.8</v>
      </c>
      <c r="P113" s="38">
        <f t="shared" si="44"/>
        <v>213.86224521341276</v>
      </c>
      <c r="Q113" s="62"/>
      <c r="R113" s="100"/>
    </row>
    <row r="114" spans="1:18" ht="26.25" x14ac:dyDescent="0.25">
      <c r="A114" s="85">
        <v>16</v>
      </c>
      <c r="B114" s="86" t="s">
        <v>897</v>
      </c>
      <c r="C114" s="87" t="s">
        <v>898</v>
      </c>
      <c r="D114" s="82" t="s">
        <v>882</v>
      </c>
      <c r="E114" s="38">
        <v>212.5</v>
      </c>
      <c r="F114" s="38">
        <f t="shared" si="41"/>
        <v>53.125</v>
      </c>
      <c r="G114" s="38">
        <f t="shared" si="48"/>
        <v>87.809917355371894</v>
      </c>
      <c r="H114" s="38">
        <v>0</v>
      </c>
      <c r="I114" s="38">
        <f t="shared" si="47"/>
        <v>0</v>
      </c>
      <c r="J114" s="45">
        <f t="shared" si="42"/>
        <v>87.809917355371894</v>
      </c>
      <c r="K114" s="38">
        <v>5</v>
      </c>
      <c r="L114" s="38">
        <f t="shared" si="46"/>
        <v>14.962593516209477</v>
      </c>
      <c r="M114" s="38">
        <v>40</v>
      </c>
      <c r="N114" s="38">
        <f t="shared" si="45"/>
        <v>50</v>
      </c>
      <c r="O114" s="38">
        <f t="shared" si="43"/>
        <v>98.125</v>
      </c>
      <c r="P114" s="38">
        <f t="shared" si="44"/>
        <v>152.77251087158137</v>
      </c>
      <c r="Q114" s="62"/>
      <c r="R114" s="100"/>
    </row>
    <row r="115" spans="1:18" ht="26.25" x14ac:dyDescent="0.25">
      <c r="A115" s="85">
        <v>17</v>
      </c>
      <c r="B115" s="86" t="s">
        <v>687</v>
      </c>
      <c r="C115" s="87" t="s">
        <v>686</v>
      </c>
      <c r="D115" s="82" t="s">
        <v>882</v>
      </c>
      <c r="E115" s="38">
        <v>59.5</v>
      </c>
      <c r="F115" s="38">
        <f t="shared" si="41"/>
        <v>14.875</v>
      </c>
      <c r="G115" s="38">
        <f t="shared" si="48"/>
        <v>24.58677685950413</v>
      </c>
      <c r="H115" s="38">
        <v>0</v>
      </c>
      <c r="I115" s="38">
        <f t="shared" si="47"/>
        <v>0</v>
      </c>
      <c r="J115" s="45">
        <f t="shared" si="42"/>
        <v>24.58677685950413</v>
      </c>
      <c r="K115" s="38">
        <v>3.75</v>
      </c>
      <c r="L115" s="38">
        <f t="shared" si="46"/>
        <v>11.221945137157107</v>
      </c>
      <c r="M115" s="38">
        <v>0</v>
      </c>
      <c r="N115" s="38">
        <f t="shared" si="45"/>
        <v>0</v>
      </c>
      <c r="O115" s="38">
        <f t="shared" si="43"/>
        <v>18.625</v>
      </c>
      <c r="P115" s="38">
        <f t="shared" si="44"/>
        <v>35.808721996661234</v>
      </c>
      <c r="Q115" s="62"/>
      <c r="R115" s="100"/>
    </row>
    <row r="116" spans="1:18" ht="26.25" x14ac:dyDescent="0.25">
      <c r="A116" s="85">
        <v>18</v>
      </c>
      <c r="B116" s="86" t="s">
        <v>717</v>
      </c>
      <c r="C116" s="87" t="s">
        <v>718</v>
      </c>
      <c r="D116" s="82" t="s">
        <v>882</v>
      </c>
      <c r="E116" s="38">
        <v>45</v>
      </c>
      <c r="F116" s="38">
        <f t="shared" si="41"/>
        <v>11.25</v>
      </c>
      <c r="G116" s="38">
        <f t="shared" si="48"/>
        <v>18.595041322314049</v>
      </c>
      <c r="H116" s="38">
        <v>81.900000000000006</v>
      </c>
      <c r="I116" s="38">
        <f t="shared" si="47"/>
        <v>187.5</v>
      </c>
      <c r="J116" s="45">
        <f t="shared" si="42"/>
        <v>206.09504132231405</v>
      </c>
      <c r="K116" s="38">
        <v>56.95</v>
      </c>
      <c r="L116" s="38">
        <f t="shared" si="46"/>
        <v>170.42394014962593</v>
      </c>
      <c r="M116" s="38">
        <v>0</v>
      </c>
      <c r="N116" s="38">
        <f t="shared" si="45"/>
        <v>0</v>
      </c>
      <c r="O116" s="38">
        <f t="shared" si="43"/>
        <v>150.10000000000002</v>
      </c>
      <c r="P116" s="38">
        <f t="shared" si="44"/>
        <v>376.51898147193998</v>
      </c>
      <c r="Q116" s="62"/>
      <c r="R116" s="100"/>
    </row>
    <row r="117" spans="1:18" ht="26.25" x14ac:dyDescent="0.25">
      <c r="A117" s="85">
        <v>19</v>
      </c>
      <c r="B117" s="86" t="s">
        <v>497</v>
      </c>
      <c r="C117" s="87" t="s">
        <v>496</v>
      </c>
      <c r="D117" s="82" t="s">
        <v>882</v>
      </c>
      <c r="E117" s="38">
        <v>10</v>
      </c>
      <c r="F117" s="38">
        <f t="shared" si="41"/>
        <v>2.5</v>
      </c>
      <c r="G117" s="38">
        <f t="shared" si="48"/>
        <v>4.1322314049586772</v>
      </c>
      <c r="H117" s="38">
        <v>133.5</v>
      </c>
      <c r="I117" s="38">
        <f t="shared" si="47"/>
        <v>305.63186813186809</v>
      </c>
      <c r="J117" s="45">
        <f t="shared" si="42"/>
        <v>309.76409953682679</v>
      </c>
      <c r="K117" s="38">
        <v>61.05</v>
      </c>
      <c r="L117" s="38">
        <f t="shared" si="46"/>
        <v>182.69326683291771</v>
      </c>
      <c r="M117" s="38">
        <v>30</v>
      </c>
      <c r="N117" s="38">
        <f t="shared" si="45"/>
        <v>37.5</v>
      </c>
      <c r="O117" s="38">
        <f t="shared" si="43"/>
        <v>227.05</v>
      </c>
      <c r="P117" s="38">
        <f t="shared" si="44"/>
        <v>529.95736636974448</v>
      </c>
      <c r="Q117" s="62"/>
      <c r="R117" s="100"/>
    </row>
    <row r="118" spans="1:18" ht="26.25" x14ac:dyDescent="0.25">
      <c r="A118" s="85">
        <v>20</v>
      </c>
      <c r="B118" s="86" t="s">
        <v>899</v>
      </c>
      <c r="C118" s="87" t="s">
        <v>900</v>
      </c>
      <c r="D118" s="82" t="s">
        <v>882</v>
      </c>
      <c r="E118" s="38">
        <v>106</v>
      </c>
      <c r="F118" s="38">
        <f t="shared" si="41"/>
        <v>26.5</v>
      </c>
      <c r="G118" s="38">
        <f t="shared" si="48"/>
        <v>43.801652892561982</v>
      </c>
      <c r="H118" s="38">
        <v>79.55</v>
      </c>
      <c r="I118" s="38">
        <f t="shared" si="47"/>
        <v>182.11996336996336</v>
      </c>
      <c r="J118" s="45">
        <f t="shared" si="42"/>
        <v>225.92161626252533</v>
      </c>
      <c r="K118" s="38">
        <v>25</v>
      </c>
      <c r="L118" s="38">
        <f t="shared" si="46"/>
        <v>74.812967581047388</v>
      </c>
      <c r="M118" s="38">
        <v>0</v>
      </c>
      <c r="N118" s="38">
        <f t="shared" si="45"/>
        <v>0</v>
      </c>
      <c r="O118" s="38">
        <f t="shared" si="43"/>
        <v>131.05000000000001</v>
      </c>
      <c r="P118" s="38">
        <f t="shared" si="44"/>
        <v>300.73458384357275</v>
      </c>
      <c r="Q118" s="62"/>
      <c r="R118" s="100"/>
    </row>
    <row r="119" spans="1:18" ht="26.25" x14ac:dyDescent="0.25">
      <c r="A119" s="85">
        <v>21</v>
      </c>
      <c r="B119" s="86" t="s">
        <v>901</v>
      </c>
      <c r="C119" s="87" t="s">
        <v>902</v>
      </c>
      <c r="D119" s="82" t="s">
        <v>882</v>
      </c>
      <c r="E119" s="38">
        <v>200</v>
      </c>
      <c r="F119" s="38">
        <f t="shared" si="41"/>
        <v>50</v>
      </c>
      <c r="G119" s="38">
        <f t="shared" si="48"/>
        <v>82.644628099173559</v>
      </c>
      <c r="H119" s="38">
        <v>0</v>
      </c>
      <c r="I119" s="38">
        <f t="shared" si="47"/>
        <v>0</v>
      </c>
      <c r="J119" s="45">
        <f t="shared" si="42"/>
        <v>82.644628099173559</v>
      </c>
      <c r="K119" s="38">
        <v>0</v>
      </c>
      <c r="L119" s="38">
        <f t="shared" si="46"/>
        <v>0</v>
      </c>
      <c r="M119" s="38">
        <v>0</v>
      </c>
      <c r="N119" s="38">
        <f t="shared" si="45"/>
        <v>0</v>
      </c>
      <c r="O119" s="38">
        <f t="shared" si="43"/>
        <v>50</v>
      </c>
      <c r="P119" s="38">
        <f t="shared" si="44"/>
        <v>82.644628099173559</v>
      </c>
      <c r="Q119" s="62"/>
      <c r="R119" s="100"/>
    </row>
    <row r="120" spans="1:18" ht="26.25" x14ac:dyDescent="0.25">
      <c r="A120" s="85">
        <v>22</v>
      </c>
      <c r="B120" s="86" t="s">
        <v>665</v>
      </c>
      <c r="C120" s="87" t="s">
        <v>664</v>
      </c>
      <c r="D120" s="82" t="s">
        <v>882</v>
      </c>
      <c r="E120" s="38">
        <v>136.19999999999999</v>
      </c>
      <c r="F120" s="38">
        <f t="shared" si="41"/>
        <v>34.049999999999997</v>
      </c>
      <c r="G120" s="38">
        <f t="shared" si="48"/>
        <v>56.280991735537192</v>
      </c>
      <c r="H120" s="38">
        <v>60</v>
      </c>
      <c r="I120" s="38">
        <f t="shared" si="47"/>
        <v>137.36263736263734</v>
      </c>
      <c r="J120" s="45">
        <f t="shared" si="42"/>
        <v>193.64362909817453</v>
      </c>
      <c r="K120" s="38">
        <v>27.5</v>
      </c>
      <c r="L120" s="38">
        <f t="shared" si="46"/>
        <v>82.294264339152122</v>
      </c>
      <c r="M120" s="38">
        <v>140</v>
      </c>
      <c r="N120" s="38">
        <f t="shared" si="45"/>
        <v>175</v>
      </c>
      <c r="O120" s="38">
        <f t="shared" si="43"/>
        <v>261.55</v>
      </c>
      <c r="P120" s="38">
        <f t="shared" si="44"/>
        <v>450.93789343732664</v>
      </c>
      <c r="Q120" s="62"/>
      <c r="R120" s="100"/>
    </row>
    <row r="121" spans="1:18" ht="26.25" x14ac:dyDescent="0.25">
      <c r="A121" s="41">
        <v>23</v>
      </c>
      <c r="B121" s="41" t="s">
        <v>725</v>
      </c>
      <c r="C121" s="99" t="s">
        <v>726</v>
      </c>
      <c r="D121" s="82" t="s">
        <v>882</v>
      </c>
      <c r="E121" s="40">
        <v>10</v>
      </c>
      <c r="F121" s="38">
        <f t="shared" si="41"/>
        <v>2.5</v>
      </c>
      <c r="G121" s="38">
        <f t="shared" si="48"/>
        <v>4.1322314049586772</v>
      </c>
      <c r="H121" s="40">
        <v>0</v>
      </c>
      <c r="I121" s="38">
        <f t="shared" si="47"/>
        <v>0</v>
      </c>
      <c r="J121" s="45">
        <f t="shared" si="42"/>
        <v>4.1322314049586772</v>
      </c>
      <c r="K121" s="40">
        <v>29</v>
      </c>
      <c r="L121" s="38">
        <f t="shared" si="46"/>
        <v>86.783042394014956</v>
      </c>
      <c r="M121" s="40">
        <v>110</v>
      </c>
      <c r="N121" s="38">
        <f t="shared" si="45"/>
        <v>137.5</v>
      </c>
      <c r="O121" s="38">
        <f t="shared" si="43"/>
        <v>141.5</v>
      </c>
      <c r="P121" s="38">
        <f t="shared" si="44"/>
        <v>228.41527379897363</v>
      </c>
      <c r="Q121" s="60"/>
      <c r="R121" s="100"/>
    </row>
    <row r="122" spans="1:18" ht="15.75" x14ac:dyDescent="0.25">
      <c r="A122" s="278"/>
      <c r="B122" s="279"/>
      <c r="C122" s="279"/>
      <c r="D122" s="279"/>
      <c r="E122" s="279"/>
      <c r="F122" s="279"/>
      <c r="G122" s="279"/>
      <c r="H122" s="279"/>
      <c r="I122" s="279"/>
      <c r="J122" s="279"/>
      <c r="K122" s="279"/>
      <c r="L122" s="279"/>
      <c r="M122" s="279"/>
      <c r="N122" s="279"/>
      <c r="O122" s="280"/>
      <c r="P122" s="50"/>
      <c r="Q122" s="137"/>
      <c r="R122" s="100"/>
    </row>
    <row r="123" spans="1:18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137"/>
      <c r="R123" s="100"/>
    </row>
    <row r="124" spans="1:18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100"/>
    </row>
  </sheetData>
  <sheetProtection algorithmName="SHA-512" hashValue="VdI9Xc8NpQtVO7ZwOcTrekGRiPtX5X2yYsEjL0PRWm+jN0ahT9qw4d9TLCJIb62HAzGFuBViRPgGRQH0aO0lyQ==" saltValue="9lGFoWIgNLREuqRyWRzdTA==" spinCount="100000" sheet="1" objects="1" scenarios="1"/>
  <mergeCells count="36">
    <mergeCell ref="A1:O1"/>
    <mergeCell ref="E2:I2"/>
    <mergeCell ref="K2:L2"/>
    <mergeCell ref="M2:N2"/>
    <mergeCell ref="A3:D3"/>
    <mergeCell ref="A6:P6"/>
    <mergeCell ref="E7:I7"/>
    <mergeCell ref="K7:L7"/>
    <mergeCell ref="M7:N7"/>
    <mergeCell ref="M78:N78"/>
    <mergeCell ref="A77:O77"/>
    <mergeCell ref="M45:N45"/>
    <mergeCell ref="A44:O44"/>
    <mergeCell ref="A46:D46"/>
    <mergeCell ref="A33:D33"/>
    <mergeCell ref="E45:I45"/>
    <mergeCell ref="K45:L45"/>
    <mergeCell ref="E78:I78"/>
    <mergeCell ref="K78:L78"/>
    <mergeCell ref="A8:D8"/>
    <mergeCell ref="A31:O31"/>
    <mergeCell ref="E32:I32"/>
    <mergeCell ref="K32:L32"/>
    <mergeCell ref="M32:N32"/>
    <mergeCell ref="A13:O13"/>
    <mergeCell ref="A15:D15"/>
    <mergeCell ref="E14:I14"/>
    <mergeCell ref="K14:L14"/>
    <mergeCell ref="M14:N14"/>
    <mergeCell ref="A99:D99"/>
    <mergeCell ref="A122:O122"/>
    <mergeCell ref="A79:D79"/>
    <mergeCell ref="A97:O97"/>
    <mergeCell ref="E98:I98"/>
    <mergeCell ref="K98:L98"/>
    <mergeCell ref="M98:N98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29"/>
  <sheetViews>
    <sheetView topLeftCell="A7" workbookViewId="0">
      <selection activeCell="T14" sqref="T14"/>
    </sheetView>
  </sheetViews>
  <sheetFormatPr defaultRowHeight="15" x14ac:dyDescent="0.25"/>
  <cols>
    <col min="1" max="1" width="3.85546875" style="1" customWidth="1"/>
    <col min="2" max="2" width="13.42578125" style="7" customWidth="1"/>
    <col min="3" max="3" width="21" style="7" customWidth="1"/>
    <col min="4" max="4" width="16.425781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17" style="7" customWidth="1"/>
  </cols>
  <sheetData>
    <row r="1" spans="1:21" ht="15.75" x14ac:dyDescent="0.25">
      <c r="A1" s="246" t="s">
        <v>904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  <c r="S1" s="100"/>
      <c r="T1" s="100"/>
      <c r="U1" s="100"/>
    </row>
    <row r="2" spans="1:21" ht="4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$P$13</f>
        <v>ΑΘΡΟΙΣΜΑ ΜΕΤΑ ΤΗΝ ΑΝΑΓΩΓΗ</v>
      </c>
      <c r="Q2" s="78"/>
      <c r="R2" s="100"/>
      <c r="S2" s="100"/>
      <c r="T2" s="100"/>
      <c r="U2" s="100"/>
    </row>
    <row r="3" spans="1:21" ht="64.5" x14ac:dyDescent="0.25">
      <c r="A3" s="249" t="s">
        <v>905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  <c r="S3" s="100"/>
      <c r="T3" s="100"/>
      <c r="U3" s="100"/>
    </row>
    <row r="4" spans="1:21" ht="26.25" x14ac:dyDescent="0.25">
      <c r="A4" s="79">
        <v>1</v>
      </c>
      <c r="B4" s="138" t="s">
        <v>906</v>
      </c>
      <c r="C4" s="139" t="s">
        <v>907</v>
      </c>
      <c r="D4" s="82" t="s">
        <v>908</v>
      </c>
      <c r="E4" s="38">
        <v>70</v>
      </c>
      <c r="F4" s="38">
        <f>E4/4</f>
        <v>17.5</v>
      </c>
      <c r="G4" s="38">
        <f>F4/F7*G7</f>
        <v>21.292127996106583</v>
      </c>
      <c r="H4" s="38">
        <v>160.05000000000001</v>
      </c>
      <c r="I4" s="38">
        <v>375</v>
      </c>
      <c r="J4" s="38">
        <f>G4+I4</f>
        <v>396.29212799610656</v>
      </c>
      <c r="K4" s="38">
        <v>83.85</v>
      </c>
      <c r="L4" s="45">
        <v>300</v>
      </c>
      <c r="M4" s="38">
        <v>110</v>
      </c>
      <c r="N4" s="38">
        <f>M4/M5*N5</f>
        <v>137.5</v>
      </c>
      <c r="O4" s="38">
        <f>F4+H4+K4+M4</f>
        <v>371.4</v>
      </c>
      <c r="P4" s="38">
        <f>J4+L4+N4</f>
        <v>833.7921279961065</v>
      </c>
      <c r="Q4" s="145"/>
      <c r="R4" s="100"/>
      <c r="S4" s="100"/>
      <c r="T4" s="100"/>
      <c r="U4" s="100"/>
    </row>
    <row r="5" spans="1:21" ht="26.25" x14ac:dyDescent="0.25">
      <c r="A5" s="104">
        <v>2</v>
      </c>
      <c r="B5" s="140" t="s">
        <v>387</v>
      </c>
      <c r="C5" s="141" t="s">
        <v>376</v>
      </c>
      <c r="D5" s="82" t="s">
        <v>908</v>
      </c>
      <c r="E5" s="38">
        <v>151.6</v>
      </c>
      <c r="F5" s="38">
        <f>E5/4</f>
        <v>37.9</v>
      </c>
      <c r="G5" s="38">
        <f>F5/F7*G7</f>
        <v>46.11266577442511</v>
      </c>
      <c r="H5" s="38">
        <v>66.599999999999994</v>
      </c>
      <c r="I5" s="38">
        <f>H5/H4*I4</f>
        <v>156.04498594189312</v>
      </c>
      <c r="J5" s="38">
        <f t="shared" ref="J5:J10" si="0">G5+I5</f>
        <v>202.15765171631824</v>
      </c>
      <c r="K5" s="38">
        <v>76.349999999999994</v>
      </c>
      <c r="L5" s="38">
        <f>K5/K4*L4</f>
        <v>273.1663685152057</v>
      </c>
      <c r="M5" s="38">
        <v>160</v>
      </c>
      <c r="N5" s="38">
        <v>200</v>
      </c>
      <c r="O5" s="38">
        <f>F5+H5+K5+M5</f>
        <v>340.85</v>
      </c>
      <c r="P5" s="38">
        <f t="shared" ref="P5:P10" si="1">J5+L5+N5</f>
        <v>675.32402023152395</v>
      </c>
      <c r="Q5" s="145"/>
      <c r="R5" s="100"/>
      <c r="S5" s="100"/>
      <c r="T5" s="100"/>
      <c r="U5" s="100"/>
    </row>
    <row r="6" spans="1:21" ht="26.25" x14ac:dyDescent="0.25">
      <c r="A6" s="105">
        <v>3</v>
      </c>
      <c r="B6" s="142" t="s">
        <v>909</v>
      </c>
      <c r="C6" s="143" t="s">
        <v>910</v>
      </c>
      <c r="D6" s="106" t="s">
        <v>908</v>
      </c>
      <c r="E6" s="53">
        <v>10</v>
      </c>
      <c r="F6" s="38">
        <f t="shared" ref="F6:F10" si="2">E6/4</f>
        <v>2.5</v>
      </c>
      <c r="G6" s="53">
        <f>F6/F7*G7</f>
        <v>3.041732570872369</v>
      </c>
      <c r="H6" s="53">
        <v>114.9</v>
      </c>
      <c r="I6" s="53">
        <f>H6/H4*I4</f>
        <v>269.21274601686969</v>
      </c>
      <c r="J6" s="38">
        <f t="shared" si="0"/>
        <v>272.25447858774203</v>
      </c>
      <c r="K6" s="53">
        <v>6.5</v>
      </c>
      <c r="L6" s="53">
        <f>K6/K4*L4</f>
        <v>23.255813953488371</v>
      </c>
      <c r="M6" s="43">
        <v>0</v>
      </c>
      <c r="N6" s="43">
        <f>M6/M5*N5</f>
        <v>0</v>
      </c>
      <c r="O6" s="38">
        <f t="shared" ref="O6:O10" si="3">F6+H6+K6+M6</f>
        <v>123.9</v>
      </c>
      <c r="P6" s="38">
        <f t="shared" si="1"/>
        <v>295.5102925412304</v>
      </c>
      <c r="Q6" s="145"/>
      <c r="R6" s="100"/>
      <c r="S6" s="100"/>
      <c r="T6" s="100"/>
      <c r="U6" s="100"/>
    </row>
    <row r="7" spans="1:21" ht="26.25" x14ac:dyDescent="0.25">
      <c r="A7" s="105">
        <v>4</v>
      </c>
      <c r="B7" s="142" t="s">
        <v>374</v>
      </c>
      <c r="C7" s="143" t="s">
        <v>371</v>
      </c>
      <c r="D7" s="106" t="s">
        <v>908</v>
      </c>
      <c r="E7" s="53">
        <v>410.95</v>
      </c>
      <c r="F7" s="38">
        <f t="shared" si="2"/>
        <v>102.7375</v>
      </c>
      <c r="G7" s="53">
        <v>125</v>
      </c>
      <c r="H7" s="53">
        <v>0</v>
      </c>
      <c r="I7" s="53">
        <f>H7/H4*I4</f>
        <v>0</v>
      </c>
      <c r="J7" s="38">
        <f t="shared" si="0"/>
        <v>125</v>
      </c>
      <c r="K7" s="53">
        <v>14.1</v>
      </c>
      <c r="L7" s="53">
        <f>K7/K4*L4</f>
        <v>50.447227191413241</v>
      </c>
      <c r="M7" s="43">
        <v>120</v>
      </c>
      <c r="N7" s="43">
        <f>M7/M5*N5</f>
        <v>150</v>
      </c>
      <c r="O7" s="38">
        <f t="shared" si="3"/>
        <v>236.83749999999998</v>
      </c>
      <c r="P7" s="38">
        <f t="shared" si="1"/>
        <v>325.44722719141328</v>
      </c>
      <c r="Q7" s="145"/>
      <c r="R7" s="100"/>
      <c r="S7" s="100"/>
      <c r="T7" s="100"/>
      <c r="U7" s="100"/>
    </row>
    <row r="8" spans="1:21" ht="26.25" x14ac:dyDescent="0.25">
      <c r="A8" s="105">
        <v>5</v>
      </c>
      <c r="B8" s="142" t="s">
        <v>911</v>
      </c>
      <c r="C8" s="143" t="s">
        <v>912</v>
      </c>
      <c r="D8" s="106" t="s">
        <v>908</v>
      </c>
      <c r="E8" s="53">
        <v>46.96</v>
      </c>
      <c r="F8" s="38">
        <f t="shared" si="2"/>
        <v>11.74</v>
      </c>
      <c r="G8" s="53">
        <f>F8/F7*G7</f>
        <v>14.283976152816646</v>
      </c>
      <c r="H8" s="53">
        <v>47.4</v>
      </c>
      <c r="I8" s="53">
        <f>H8/H4*I4</f>
        <v>111.05904404873476</v>
      </c>
      <c r="J8" s="38">
        <f t="shared" si="0"/>
        <v>125.34302020155141</v>
      </c>
      <c r="K8" s="53">
        <v>59.85</v>
      </c>
      <c r="L8" s="53">
        <f>K8/K4*L4</f>
        <v>214.13237924865831</v>
      </c>
      <c r="M8" s="43">
        <v>140</v>
      </c>
      <c r="N8" s="43">
        <f>M8/M5*N5</f>
        <v>175</v>
      </c>
      <c r="O8" s="38">
        <f t="shared" si="3"/>
        <v>258.99</v>
      </c>
      <c r="P8" s="38">
        <f t="shared" si="1"/>
        <v>514.47539945020969</v>
      </c>
      <c r="Q8" s="145"/>
      <c r="R8" s="100"/>
      <c r="S8" s="100"/>
      <c r="T8" s="100"/>
      <c r="U8" s="100"/>
    </row>
    <row r="9" spans="1:21" ht="26.25" x14ac:dyDescent="0.25">
      <c r="A9" s="105">
        <v>6</v>
      </c>
      <c r="B9" s="142" t="s">
        <v>913</v>
      </c>
      <c r="C9" s="143" t="s">
        <v>914</v>
      </c>
      <c r="D9" s="106" t="s">
        <v>908</v>
      </c>
      <c r="E9" s="53">
        <v>80.7</v>
      </c>
      <c r="F9" s="38">
        <f t="shared" si="2"/>
        <v>20.175000000000001</v>
      </c>
      <c r="G9" s="53">
        <f>F9/F7*G7</f>
        <v>24.546781846940018</v>
      </c>
      <c r="H9" s="53">
        <v>0</v>
      </c>
      <c r="I9" s="53">
        <f>H9/H4*I4</f>
        <v>0</v>
      </c>
      <c r="J9" s="38">
        <f t="shared" si="0"/>
        <v>24.546781846940018</v>
      </c>
      <c r="K9" s="53">
        <v>31</v>
      </c>
      <c r="L9" s="53">
        <f>K9/K4*L4</f>
        <v>110.91234347048301</v>
      </c>
      <c r="M9" s="43">
        <v>0</v>
      </c>
      <c r="N9" s="43">
        <f>M9/M5*N5</f>
        <v>0</v>
      </c>
      <c r="O9" s="38">
        <f t="shared" si="3"/>
        <v>51.174999999999997</v>
      </c>
      <c r="P9" s="38">
        <f t="shared" si="1"/>
        <v>135.45912531742303</v>
      </c>
      <c r="Q9" s="146"/>
      <c r="R9" s="100"/>
      <c r="S9" s="100"/>
      <c r="T9" s="100"/>
      <c r="U9" s="100"/>
    </row>
    <row r="10" spans="1:21" ht="26.25" x14ac:dyDescent="0.25">
      <c r="A10" s="73">
        <v>7</v>
      </c>
      <c r="B10" s="96" t="s">
        <v>838</v>
      </c>
      <c r="C10" s="141" t="s">
        <v>839</v>
      </c>
      <c r="D10" s="82" t="s">
        <v>908</v>
      </c>
      <c r="E10" s="144">
        <v>219.25</v>
      </c>
      <c r="F10" s="38">
        <f t="shared" si="2"/>
        <v>54.8125</v>
      </c>
      <c r="G10" s="144">
        <f>F10/F7*G7</f>
        <v>66.689986616376686</v>
      </c>
      <c r="H10" s="144">
        <v>0</v>
      </c>
      <c r="I10" s="144">
        <f>H10/H4*I4</f>
        <v>0</v>
      </c>
      <c r="J10" s="38">
        <f t="shared" si="0"/>
        <v>66.689986616376686</v>
      </c>
      <c r="K10" s="144">
        <v>17.649999999999999</v>
      </c>
      <c r="L10" s="144">
        <f>K10/K4*L4</f>
        <v>63.148479427549198</v>
      </c>
      <c r="M10" s="144">
        <v>20</v>
      </c>
      <c r="N10" s="144">
        <f>M10/M5*N5</f>
        <v>25</v>
      </c>
      <c r="O10" s="38">
        <f t="shared" si="3"/>
        <v>92.462500000000006</v>
      </c>
      <c r="P10" s="38">
        <f t="shared" si="1"/>
        <v>154.83846604392588</v>
      </c>
      <c r="Q10" s="147"/>
      <c r="R10" s="100"/>
      <c r="S10" s="100"/>
      <c r="T10" s="100"/>
      <c r="U10" s="100"/>
    </row>
    <row r="11" spans="1:21" ht="48.75" customHeight="1" x14ac:dyDescent="0.25">
      <c r="A11" s="247">
        <v>8</v>
      </c>
      <c r="B11" s="250"/>
      <c r="C11" s="250"/>
      <c r="D11" s="250"/>
      <c r="E11" s="250"/>
      <c r="F11" s="250"/>
      <c r="G11" s="250"/>
      <c r="H11" s="250"/>
      <c r="I11" s="250"/>
      <c r="J11" s="250"/>
      <c r="K11" s="250"/>
      <c r="L11" s="250"/>
      <c r="M11" s="250"/>
      <c r="N11" s="250"/>
      <c r="O11" s="250"/>
      <c r="P11" s="251"/>
      <c r="Q11" s="50"/>
      <c r="R11" s="100"/>
      <c r="S11" s="100"/>
      <c r="T11" s="100"/>
      <c r="U11" s="100"/>
    </row>
    <row r="12" spans="1:21" ht="25.5" x14ac:dyDescent="0.25">
      <c r="A12" s="74" t="s">
        <v>263</v>
      </c>
      <c r="B12" s="74" t="s">
        <v>264</v>
      </c>
      <c r="C12" s="75" t="s">
        <v>284</v>
      </c>
      <c r="D12" s="74" t="s">
        <v>266</v>
      </c>
      <c r="E12" s="252" t="s">
        <v>267</v>
      </c>
      <c r="F12" s="252"/>
      <c r="G12" s="252"/>
      <c r="H12" s="252"/>
      <c r="I12" s="252"/>
      <c r="J12" s="83"/>
      <c r="K12" s="252" t="s">
        <v>268</v>
      </c>
      <c r="L12" s="252"/>
      <c r="M12" s="252" t="s">
        <v>269</v>
      </c>
      <c r="N12" s="252"/>
      <c r="O12" s="83"/>
      <c r="P12" s="46"/>
      <c r="Q12" s="50"/>
      <c r="R12" s="100"/>
      <c r="S12" s="100"/>
      <c r="T12" s="100"/>
      <c r="U12" s="100"/>
    </row>
    <row r="13" spans="1:21" ht="64.5" x14ac:dyDescent="0.25">
      <c r="A13" s="249" t="s">
        <v>915</v>
      </c>
      <c r="B13" s="249"/>
      <c r="C13" s="249"/>
      <c r="D13" s="249"/>
      <c r="E13" s="79" t="s">
        <v>271</v>
      </c>
      <c r="F13" s="79" t="s">
        <v>272</v>
      </c>
      <c r="G13" s="79" t="s">
        <v>273</v>
      </c>
      <c r="H13" s="79" t="s">
        <v>274</v>
      </c>
      <c r="I13" s="59" t="s">
        <v>275</v>
      </c>
      <c r="J13" s="80" t="s">
        <v>276</v>
      </c>
      <c r="K13" s="79" t="s">
        <v>271</v>
      </c>
      <c r="L13" s="81" t="s">
        <v>277</v>
      </c>
      <c r="M13" s="79" t="s">
        <v>278</v>
      </c>
      <c r="N13" s="79" t="s">
        <v>282</v>
      </c>
      <c r="O13" s="84" t="s">
        <v>270</v>
      </c>
      <c r="P13" s="77" t="s">
        <v>279</v>
      </c>
      <c r="Q13" s="50"/>
      <c r="R13" s="100"/>
      <c r="S13" s="100"/>
      <c r="T13" s="100"/>
      <c r="U13" s="100"/>
    </row>
    <row r="14" spans="1:21" ht="26.25" x14ac:dyDescent="0.25">
      <c r="A14" s="85">
        <v>1</v>
      </c>
      <c r="B14" s="125" t="s">
        <v>705</v>
      </c>
      <c r="C14" s="125" t="s">
        <v>706</v>
      </c>
      <c r="D14" s="82" t="s">
        <v>916</v>
      </c>
      <c r="E14" s="53">
        <v>127.15</v>
      </c>
      <c r="F14" s="53">
        <f>E14/4</f>
        <v>31.787500000000001</v>
      </c>
      <c r="G14" s="53">
        <v>125</v>
      </c>
      <c r="H14" s="53">
        <v>76.2</v>
      </c>
      <c r="I14" s="53">
        <f>H14/H15*I15</f>
        <v>127</v>
      </c>
      <c r="J14" s="43">
        <f>G14+I14</f>
        <v>252</v>
      </c>
      <c r="K14" s="53">
        <v>66.599999999999994</v>
      </c>
      <c r="L14" s="53">
        <v>300</v>
      </c>
      <c r="M14" s="43">
        <v>200</v>
      </c>
      <c r="N14" s="43">
        <v>200</v>
      </c>
      <c r="O14" s="53">
        <f>F14+H14+K14+M14</f>
        <v>374.58749999999998</v>
      </c>
      <c r="P14" s="43">
        <f>J14+L14+N14</f>
        <v>752</v>
      </c>
      <c r="Q14" s="62"/>
      <c r="R14" s="100"/>
      <c r="S14" s="100"/>
      <c r="T14" s="100"/>
      <c r="U14" s="100"/>
    </row>
    <row r="15" spans="1:21" ht="26.25" x14ac:dyDescent="0.25">
      <c r="A15" s="88">
        <v>2</v>
      </c>
      <c r="B15" s="125" t="s">
        <v>463</v>
      </c>
      <c r="C15" s="125" t="s">
        <v>462</v>
      </c>
      <c r="D15" s="82" t="s">
        <v>916</v>
      </c>
      <c r="E15" s="38">
        <v>10</v>
      </c>
      <c r="F15" s="38">
        <f>E15/4</f>
        <v>2.5</v>
      </c>
      <c r="G15" s="38">
        <f>F15/F14*G14</f>
        <v>9.8309083759339355</v>
      </c>
      <c r="H15" s="38">
        <v>225</v>
      </c>
      <c r="I15" s="38">
        <v>375</v>
      </c>
      <c r="J15" s="45">
        <f>G15+I15</f>
        <v>384.83090837593392</v>
      </c>
      <c r="K15" s="38">
        <v>60.2</v>
      </c>
      <c r="L15" s="38">
        <f>K15/K14*L14</f>
        <v>271.17117117117124</v>
      </c>
      <c r="M15" s="38">
        <v>110</v>
      </c>
      <c r="N15" s="38">
        <f>M15/M14*N14</f>
        <v>110.00000000000001</v>
      </c>
      <c r="O15" s="38">
        <f>F15+H15+K15+M15</f>
        <v>397.7</v>
      </c>
      <c r="P15" s="45">
        <f>J15+L15+N15</f>
        <v>766.00207954710515</v>
      </c>
      <c r="Q15" s="62"/>
      <c r="R15" s="100"/>
      <c r="S15" s="100"/>
      <c r="T15" s="100"/>
      <c r="U15" s="100"/>
    </row>
    <row r="16" spans="1:21" x14ac:dyDescent="0.25">
      <c r="A16" s="89"/>
      <c r="B16" s="89"/>
      <c r="C16" s="89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  <c r="R16" s="100"/>
      <c r="S16" s="100"/>
      <c r="T16" s="100"/>
      <c r="U16" s="100"/>
    </row>
    <row r="17" spans="1:21" x14ac:dyDescent="0.25">
      <c r="A17" s="89"/>
      <c r="B17" s="89"/>
      <c r="C17" s="89"/>
      <c r="D17" s="50"/>
      <c r="E17" s="50"/>
      <c r="F17" s="50"/>
      <c r="G17" s="50"/>
      <c r="H17" s="50"/>
      <c r="I17" s="90"/>
      <c r="J17" s="90"/>
      <c r="K17" s="50"/>
      <c r="L17" s="90"/>
      <c r="M17" s="50"/>
      <c r="N17" s="90"/>
      <c r="O17" s="50"/>
      <c r="P17" s="50"/>
      <c r="Q17" s="50"/>
      <c r="R17" s="100"/>
      <c r="S17" s="100"/>
      <c r="T17" s="100"/>
      <c r="U17" s="100"/>
    </row>
    <row r="18" spans="1:21" ht="15.75" x14ac:dyDescent="0.25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50"/>
      <c r="Q18" s="50"/>
      <c r="R18" s="100"/>
      <c r="S18" s="100"/>
      <c r="T18" s="100"/>
      <c r="U18" s="100"/>
    </row>
    <row r="19" spans="1:21" ht="25.5" x14ac:dyDescent="0.25">
      <c r="A19" s="84">
        <v>1</v>
      </c>
      <c r="B19" s="84" t="s">
        <v>264</v>
      </c>
      <c r="C19" s="92" t="s">
        <v>284</v>
      </c>
      <c r="D19" s="74" t="s">
        <v>266</v>
      </c>
      <c r="E19" s="252" t="s">
        <v>267</v>
      </c>
      <c r="F19" s="252"/>
      <c r="G19" s="252"/>
      <c r="H19" s="252"/>
      <c r="I19" s="252"/>
      <c r="J19" s="84"/>
      <c r="K19" s="252" t="s">
        <v>268</v>
      </c>
      <c r="L19" s="252"/>
      <c r="M19" s="252" t="s">
        <v>269</v>
      </c>
      <c r="N19" s="252"/>
      <c r="O19" s="84"/>
      <c r="P19" s="41"/>
      <c r="Q19" s="50"/>
      <c r="R19" s="100"/>
      <c r="S19" s="100"/>
      <c r="T19" s="100"/>
      <c r="U19" s="100"/>
    </row>
    <row r="20" spans="1:21" ht="88.5" customHeight="1" x14ac:dyDescent="0.25">
      <c r="A20" s="249" t="s">
        <v>917</v>
      </c>
      <c r="B20" s="249"/>
      <c r="C20" s="249"/>
      <c r="D20" s="249"/>
      <c r="E20" s="79" t="s">
        <v>271</v>
      </c>
      <c r="F20" s="79" t="s">
        <v>272</v>
      </c>
      <c r="G20" s="79" t="s">
        <v>273</v>
      </c>
      <c r="H20" s="79" t="s">
        <v>274</v>
      </c>
      <c r="I20" s="59" t="s">
        <v>275</v>
      </c>
      <c r="J20" s="80" t="s">
        <v>276</v>
      </c>
      <c r="K20" s="79" t="s">
        <v>271</v>
      </c>
      <c r="L20" s="81" t="s">
        <v>277</v>
      </c>
      <c r="M20" s="79" t="s">
        <v>278</v>
      </c>
      <c r="N20" s="79" t="s">
        <v>282</v>
      </c>
      <c r="O20" s="84" t="s">
        <v>270</v>
      </c>
      <c r="P20" s="84" t="s">
        <v>279</v>
      </c>
      <c r="Q20" s="50"/>
      <c r="R20" s="100"/>
      <c r="S20" s="100"/>
      <c r="T20" s="100"/>
      <c r="U20" s="100"/>
    </row>
    <row r="21" spans="1:21" ht="30" customHeight="1" x14ac:dyDescent="0.25">
      <c r="A21" s="82">
        <v>1</v>
      </c>
      <c r="B21" s="125" t="s">
        <v>918</v>
      </c>
      <c r="C21" s="128" t="s">
        <v>919</v>
      </c>
      <c r="D21" s="82" t="s">
        <v>920</v>
      </c>
      <c r="E21" s="38">
        <v>48.975000000000001</v>
      </c>
      <c r="F21" s="38">
        <f>E21/4</f>
        <v>12.24375</v>
      </c>
      <c r="G21" s="38">
        <f>F21/$F$24*$G$24</f>
        <v>29.946802005625532</v>
      </c>
      <c r="H21" s="38">
        <v>0</v>
      </c>
      <c r="I21" s="38">
        <f>H21/H24*I24</f>
        <v>0</v>
      </c>
      <c r="J21" s="38">
        <f>G21+I21</f>
        <v>29.946802005625532</v>
      </c>
      <c r="K21" s="38">
        <v>0</v>
      </c>
      <c r="L21" s="38">
        <f>K21/K25*L25</f>
        <v>0</v>
      </c>
      <c r="M21" s="45">
        <v>0</v>
      </c>
      <c r="N21" s="38">
        <f>M21/M24*N24</f>
        <v>0</v>
      </c>
      <c r="O21" s="38">
        <f>F21+H21+K21+M21</f>
        <v>12.24375</v>
      </c>
      <c r="P21" s="38">
        <f>J21+L21+N21</f>
        <v>29.946802005625532</v>
      </c>
      <c r="Q21" s="60"/>
      <c r="R21" s="100"/>
      <c r="S21" s="100"/>
      <c r="T21" s="100"/>
      <c r="U21" s="100"/>
    </row>
    <row r="22" spans="1:21" ht="30" customHeight="1" x14ac:dyDescent="0.25">
      <c r="A22" s="82">
        <v>2</v>
      </c>
      <c r="B22" s="125" t="s">
        <v>771</v>
      </c>
      <c r="C22" s="128" t="s">
        <v>772</v>
      </c>
      <c r="D22" s="82" t="s">
        <v>920</v>
      </c>
      <c r="E22" s="38">
        <v>10</v>
      </c>
      <c r="F22" s="38">
        <f>E22/4</f>
        <v>2.5</v>
      </c>
      <c r="G22" s="38">
        <f t="shared" ref="G22:G23" si="4">F22/$F$24*$G$24</f>
        <v>6.114711997064938</v>
      </c>
      <c r="H22" s="38">
        <v>0</v>
      </c>
      <c r="I22" s="38">
        <f>H22/H24*I24</f>
        <v>0</v>
      </c>
      <c r="J22" s="38">
        <f t="shared" ref="J22:J27" si="5">G22+I22</f>
        <v>6.114711997064938</v>
      </c>
      <c r="K22" s="45">
        <v>2.75</v>
      </c>
      <c r="L22" s="45">
        <f>K22/$K$25*$L$25</f>
        <v>12.941176470588236</v>
      </c>
      <c r="M22" s="38">
        <v>0</v>
      </c>
      <c r="N22" s="45">
        <f>M22/M24*N24</f>
        <v>0</v>
      </c>
      <c r="O22" s="38">
        <f t="shared" ref="O22:O27" si="6">F22+H22+K22+M22</f>
        <v>5.25</v>
      </c>
      <c r="P22" s="38">
        <f t="shared" ref="P22:P27" si="7">J22+L22+N22</f>
        <v>19.055888467653173</v>
      </c>
      <c r="Q22" s="60"/>
      <c r="R22" s="100"/>
      <c r="S22" s="100"/>
      <c r="T22" s="100"/>
      <c r="U22" s="100"/>
    </row>
    <row r="23" spans="1:21" ht="30" customHeight="1" x14ac:dyDescent="0.25">
      <c r="A23" s="82">
        <v>3</v>
      </c>
      <c r="B23" s="125" t="s">
        <v>407</v>
      </c>
      <c r="C23" s="128" t="s">
        <v>400</v>
      </c>
      <c r="D23" s="82" t="s">
        <v>920</v>
      </c>
      <c r="E23" s="38">
        <v>43</v>
      </c>
      <c r="F23" s="38">
        <f t="shared" ref="F23" si="8">E23/4</f>
        <v>10.75</v>
      </c>
      <c r="G23" s="38">
        <f t="shared" si="4"/>
        <v>26.293261587379234</v>
      </c>
      <c r="H23" s="45">
        <v>27.45</v>
      </c>
      <c r="I23" s="38">
        <f>H23/$H$24*$I$24</f>
        <v>177.78497409326425</v>
      </c>
      <c r="J23" s="38">
        <f t="shared" si="5"/>
        <v>204.0782356806435</v>
      </c>
      <c r="K23" s="38">
        <v>33</v>
      </c>
      <c r="L23" s="45">
        <f t="shared" ref="L23:L24" si="9">K23/$K$25*$L$25</f>
        <v>155.29411764705884</v>
      </c>
      <c r="M23" s="38">
        <v>110</v>
      </c>
      <c r="N23" s="38">
        <f>M23/$M$24*$N$24</f>
        <v>110.00000000000001</v>
      </c>
      <c r="O23" s="38">
        <f t="shared" si="6"/>
        <v>181.2</v>
      </c>
      <c r="P23" s="38">
        <f t="shared" si="7"/>
        <v>469.37235332770234</v>
      </c>
      <c r="Q23" s="60"/>
      <c r="R23" s="100"/>
      <c r="S23" s="100"/>
      <c r="T23" s="100"/>
      <c r="U23" s="100"/>
    </row>
    <row r="24" spans="1:21" ht="30" customHeight="1" x14ac:dyDescent="0.25">
      <c r="A24" s="82">
        <v>4</v>
      </c>
      <c r="B24" s="125" t="s">
        <v>539</v>
      </c>
      <c r="C24" s="128" t="s">
        <v>538</v>
      </c>
      <c r="D24" s="82" t="s">
        <v>920</v>
      </c>
      <c r="E24" s="38">
        <v>204.42500000000001</v>
      </c>
      <c r="F24" s="38">
        <f t="shared" ref="F24:F25" si="10">E24/4</f>
        <v>51.106250000000003</v>
      </c>
      <c r="G24" s="38">
        <v>125</v>
      </c>
      <c r="H24" s="38">
        <v>57.9</v>
      </c>
      <c r="I24" s="38">
        <v>375</v>
      </c>
      <c r="J24" s="38">
        <f t="shared" si="5"/>
        <v>500</v>
      </c>
      <c r="K24" s="38">
        <v>35.15</v>
      </c>
      <c r="L24" s="45">
        <f t="shared" si="9"/>
        <v>165.41176470588235</v>
      </c>
      <c r="M24" s="38">
        <v>200</v>
      </c>
      <c r="N24" s="38">
        <v>200</v>
      </c>
      <c r="O24" s="38">
        <f t="shared" si="6"/>
        <v>344.15625</v>
      </c>
      <c r="P24" s="38">
        <f t="shared" si="7"/>
        <v>865.41176470588232</v>
      </c>
      <c r="Q24" s="60"/>
      <c r="R24" s="100"/>
      <c r="S24" s="100"/>
      <c r="T24" s="100"/>
      <c r="U24" s="100"/>
    </row>
    <row r="25" spans="1:21" ht="30" customHeight="1" x14ac:dyDescent="0.25">
      <c r="A25" s="82">
        <v>5</v>
      </c>
      <c r="B25" s="125" t="s">
        <v>683</v>
      </c>
      <c r="C25" s="128" t="s">
        <v>682</v>
      </c>
      <c r="D25" s="82" t="s">
        <v>920</v>
      </c>
      <c r="E25" s="38">
        <v>24.605</v>
      </c>
      <c r="F25" s="38">
        <f t="shared" si="10"/>
        <v>6.1512500000000001</v>
      </c>
      <c r="G25" s="38">
        <f t="shared" ref="G25:G27" si="11">F25/$F$24*$G$24</f>
        <v>15.045248868778279</v>
      </c>
      <c r="H25" s="45">
        <v>0</v>
      </c>
      <c r="I25" s="45">
        <f>H25/H24*I24</f>
        <v>0</v>
      </c>
      <c r="J25" s="38">
        <f t="shared" si="5"/>
        <v>15.045248868778279</v>
      </c>
      <c r="K25" s="38">
        <v>63.75</v>
      </c>
      <c r="L25" s="38">
        <v>300</v>
      </c>
      <c r="M25" s="45">
        <v>0</v>
      </c>
      <c r="N25" s="38">
        <f>M25/M24*N24</f>
        <v>0</v>
      </c>
      <c r="O25" s="38">
        <f t="shared" si="6"/>
        <v>69.901250000000005</v>
      </c>
      <c r="P25" s="38">
        <f t="shared" si="7"/>
        <v>315.04524886877829</v>
      </c>
      <c r="Q25" s="60"/>
      <c r="R25" s="100"/>
      <c r="S25" s="100"/>
      <c r="T25" s="100"/>
      <c r="U25" s="100"/>
    </row>
    <row r="26" spans="1:21" ht="30" customHeight="1" x14ac:dyDescent="0.25">
      <c r="A26" s="82">
        <v>6</v>
      </c>
      <c r="B26" s="125" t="s">
        <v>921</v>
      </c>
      <c r="C26" s="128" t="s">
        <v>922</v>
      </c>
      <c r="D26" s="82" t="s">
        <v>920</v>
      </c>
      <c r="E26" s="38">
        <v>1.98</v>
      </c>
      <c r="F26" s="38">
        <f>E26/4</f>
        <v>0.495</v>
      </c>
      <c r="G26" s="38">
        <f t="shared" si="11"/>
        <v>1.2107129754188577</v>
      </c>
      <c r="H26" s="38">
        <v>31.8</v>
      </c>
      <c r="I26" s="38">
        <f t="shared" ref="I26:I27" si="12">H26/$H$24*$I$24</f>
        <v>205.95854922279796</v>
      </c>
      <c r="J26" s="38">
        <f t="shared" si="5"/>
        <v>207.16926219821681</v>
      </c>
      <c r="K26" s="38">
        <v>31.25</v>
      </c>
      <c r="L26" s="45">
        <f t="shared" ref="L26:L27" si="13">K26/$K$25*$L$25</f>
        <v>147.05882352941177</v>
      </c>
      <c r="M26" s="38">
        <v>150</v>
      </c>
      <c r="N26" s="38">
        <f t="shared" ref="N26:N27" si="14">M26/$M$24*$N$24</f>
        <v>150</v>
      </c>
      <c r="O26" s="38">
        <f t="shared" si="6"/>
        <v>213.54500000000002</v>
      </c>
      <c r="P26" s="38">
        <f t="shared" si="7"/>
        <v>504.22808572762858</v>
      </c>
      <c r="Q26" s="60"/>
      <c r="R26" s="100"/>
      <c r="S26" s="100"/>
      <c r="T26" s="100"/>
      <c r="U26" s="100"/>
    </row>
    <row r="27" spans="1:21" ht="30" customHeight="1" x14ac:dyDescent="0.25">
      <c r="A27" s="82">
        <v>7</v>
      </c>
      <c r="B27" s="94" t="s">
        <v>600</v>
      </c>
      <c r="C27" s="82" t="s">
        <v>599</v>
      </c>
      <c r="D27" s="82" t="s">
        <v>920</v>
      </c>
      <c r="E27" s="40">
        <v>10</v>
      </c>
      <c r="F27" s="38">
        <f t="shared" ref="F27" si="15">E27/4</f>
        <v>2.5</v>
      </c>
      <c r="G27" s="38">
        <f t="shared" si="11"/>
        <v>6.114711997064938</v>
      </c>
      <c r="H27" s="40">
        <v>51</v>
      </c>
      <c r="I27" s="38">
        <f t="shared" si="12"/>
        <v>330.31088082901556</v>
      </c>
      <c r="J27" s="38">
        <f t="shared" si="5"/>
        <v>336.4255928260805</v>
      </c>
      <c r="K27" s="40">
        <v>2.5499999999999998</v>
      </c>
      <c r="L27" s="45">
        <f t="shared" si="13"/>
        <v>11.999999999999998</v>
      </c>
      <c r="M27" s="40">
        <v>20</v>
      </c>
      <c r="N27" s="38">
        <f t="shared" si="14"/>
        <v>20</v>
      </c>
      <c r="O27" s="38">
        <f t="shared" si="6"/>
        <v>76.05</v>
      </c>
      <c r="P27" s="38">
        <f t="shared" si="7"/>
        <v>368.4255928260805</v>
      </c>
      <c r="Q27" s="60"/>
      <c r="R27" s="100"/>
      <c r="S27" s="100"/>
      <c r="T27" s="100"/>
      <c r="U27" s="100"/>
    </row>
    <row r="28" spans="1:21" x14ac:dyDescent="0.25">
      <c r="A28" s="101"/>
      <c r="B28" s="101"/>
      <c r="C28" s="101"/>
      <c r="D28" s="101"/>
      <c r="E28" s="50"/>
      <c r="F28" s="50"/>
      <c r="G28" s="50"/>
      <c r="H28" s="50"/>
      <c r="I28" s="90"/>
      <c r="J28" s="90"/>
      <c r="K28" s="50"/>
      <c r="L28" s="90"/>
      <c r="M28" s="50"/>
      <c r="N28" s="90"/>
      <c r="O28" s="50"/>
      <c r="P28" s="50"/>
      <c r="Q28" s="50"/>
      <c r="R28" s="100"/>
      <c r="S28" s="100"/>
      <c r="T28" s="100"/>
      <c r="U28" s="100"/>
    </row>
    <row r="29" spans="1:21" ht="15.75" x14ac:dyDescent="0.25">
      <c r="A29" s="279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80"/>
      <c r="P29" s="50"/>
      <c r="Q29" s="50"/>
      <c r="R29" s="100"/>
      <c r="S29" s="100"/>
      <c r="T29" s="100"/>
      <c r="U29" s="100"/>
    </row>
  </sheetData>
  <sheetProtection algorithmName="SHA-512" hashValue="b3yFXD+xHuzqQnckWKwllXF/VkSDeFAc5QM0qvE52bP60g0CNXL05hKTwDzGJTLST2vJUGd/0z9ALuoTrhW1RQ==" saltValue="9Mq0Ea/A+kOz1wev/SwB4g==" spinCount="100000" sheet="1" objects="1" scenarios="1"/>
  <mergeCells count="16">
    <mergeCell ref="A11:P11"/>
    <mergeCell ref="E12:I12"/>
    <mergeCell ref="K12:L12"/>
    <mergeCell ref="M12:N12"/>
    <mergeCell ref="A29:O29"/>
    <mergeCell ref="A13:D13"/>
    <mergeCell ref="A18:O18"/>
    <mergeCell ref="E19:I19"/>
    <mergeCell ref="K19:L19"/>
    <mergeCell ref="M19:N19"/>
    <mergeCell ref="A20:D20"/>
    <mergeCell ref="A1:O1"/>
    <mergeCell ref="E2:I2"/>
    <mergeCell ref="K2:L2"/>
    <mergeCell ref="M2:N2"/>
    <mergeCell ref="A3:D3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29"/>
  <sheetViews>
    <sheetView workbookViewId="0">
      <selection activeCell="T9" sqref="T9"/>
    </sheetView>
  </sheetViews>
  <sheetFormatPr defaultRowHeight="15" x14ac:dyDescent="0.25"/>
  <cols>
    <col min="1" max="1" width="3.85546875" style="1" customWidth="1"/>
    <col min="2" max="2" width="15.85546875" style="7" customWidth="1"/>
    <col min="3" max="3" width="14.28515625" style="7" customWidth="1"/>
    <col min="4" max="4" width="19.140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0.42578125" style="7" customWidth="1"/>
  </cols>
  <sheetData>
    <row r="1" spans="1:19" ht="15.75" x14ac:dyDescent="0.25">
      <c r="A1" s="273" t="s">
        <v>923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4"/>
      <c r="P1" s="50"/>
      <c r="Q1" s="50"/>
      <c r="R1" s="100"/>
      <c r="S1" s="100"/>
    </row>
    <row r="2" spans="1:19" ht="38.25" x14ac:dyDescent="0.25">
      <c r="A2" s="91" t="s">
        <v>285</v>
      </c>
      <c r="B2" s="84" t="s">
        <v>264</v>
      </c>
      <c r="C2" s="92" t="s">
        <v>284</v>
      </c>
      <c r="D2" s="74" t="s">
        <v>266</v>
      </c>
      <c r="E2" s="252" t="s">
        <v>267</v>
      </c>
      <c r="F2" s="252"/>
      <c r="G2" s="252"/>
      <c r="H2" s="252"/>
      <c r="I2" s="252"/>
      <c r="J2" s="84"/>
      <c r="K2" s="252" t="s">
        <v>268</v>
      </c>
      <c r="L2" s="252"/>
      <c r="M2" s="252" t="s">
        <v>269</v>
      </c>
      <c r="N2" s="252"/>
      <c r="O2" s="84"/>
      <c r="P2" s="41"/>
      <c r="Q2" s="78"/>
      <c r="R2" s="100"/>
      <c r="S2" s="100"/>
    </row>
    <row r="3" spans="1:19" ht="108" customHeight="1" x14ac:dyDescent="0.25">
      <c r="A3" s="259" t="s">
        <v>933</v>
      </c>
      <c r="B3" s="259"/>
      <c r="C3" s="259"/>
      <c r="D3" s="25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271</v>
      </c>
      <c r="L3" s="81" t="s">
        <v>277</v>
      </c>
      <c r="M3" s="79" t="s">
        <v>278</v>
      </c>
      <c r="N3" s="79" t="s">
        <v>282</v>
      </c>
      <c r="O3" s="84" t="s">
        <v>270</v>
      </c>
      <c r="P3" s="84" t="s">
        <v>279</v>
      </c>
      <c r="Q3" s="50"/>
      <c r="R3" s="100"/>
      <c r="S3" s="100"/>
    </row>
    <row r="4" spans="1:19" ht="30" customHeight="1" x14ac:dyDescent="0.25">
      <c r="A4" s="85">
        <v>1</v>
      </c>
      <c r="B4" s="42" t="s">
        <v>885</v>
      </c>
      <c r="C4" s="42" t="s">
        <v>886</v>
      </c>
      <c r="D4" s="82" t="s">
        <v>711</v>
      </c>
      <c r="E4" s="38">
        <v>173.8</v>
      </c>
      <c r="F4" s="38">
        <f>E4/4</f>
        <v>43.45</v>
      </c>
      <c r="G4" s="45">
        <f>F4*$G$5/$F$5</f>
        <v>71.818181818181813</v>
      </c>
      <c r="H4" s="45">
        <v>0</v>
      </c>
      <c r="I4" s="38">
        <f t="shared" ref="I4:I6" si="0">H4*$I$7/$H$7</f>
        <v>0</v>
      </c>
      <c r="J4" s="45">
        <f>G4+I4</f>
        <v>71.818181818181813</v>
      </c>
      <c r="K4" s="38">
        <v>28.75</v>
      </c>
      <c r="L4" s="45">
        <f t="shared" ref="L4:L7" si="1">K4*$L$8/$K$8</f>
        <v>75.59158632778265</v>
      </c>
      <c r="M4" s="38">
        <v>30</v>
      </c>
      <c r="N4" s="38">
        <f>M4*$N$13/$M$13</f>
        <v>37.5</v>
      </c>
      <c r="O4" s="38">
        <f>F4+H4+K4+M4</f>
        <v>102.2</v>
      </c>
      <c r="P4" s="45">
        <f>J4+L4+N4</f>
        <v>184.90976814596445</v>
      </c>
      <c r="Q4" s="70"/>
      <c r="R4" s="100"/>
      <c r="S4" s="100"/>
    </row>
    <row r="5" spans="1:19" ht="30" customHeight="1" x14ac:dyDescent="0.25">
      <c r="A5" s="85">
        <v>2</v>
      </c>
      <c r="B5" s="42" t="s">
        <v>891</v>
      </c>
      <c r="C5" s="42" t="s">
        <v>892</v>
      </c>
      <c r="D5" s="82" t="s">
        <v>711</v>
      </c>
      <c r="E5" s="38">
        <v>302.5</v>
      </c>
      <c r="F5" s="38">
        <f t="shared" ref="F5:F13" si="2">E5/4</f>
        <v>75.625</v>
      </c>
      <c r="G5" s="45">
        <v>125</v>
      </c>
      <c r="H5" s="45">
        <v>0</v>
      </c>
      <c r="I5" s="38">
        <f t="shared" si="0"/>
        <v>0</v>
      </c>
      <c r="J5" s="45">
        <f t="shared" ref="J5:J13" si="3">G5+I5</f>
        <v>125</v>
      </c>
      <c r="K5" s="38">
        <v>32.049999999999997</v>
      </c>
      <c r="L5" s="45">
        <f t="shared" si="1"/>
        <v>84.268185801928141</v>
      </c>
      <c r="M5" s="38">
        <v>0</v>
      </c>
      <c r="N5" s="38">
        <f t="shared" ref="N5:N12" si="4">M5*$N$13/$M$13</f>
        <v>0</v>
      </c>
      <c r="O5" s="38">
        <f t="shared" ref="O5:O13" si="5">F5+H5+K5+M5</f>
        <v>107.675</v>
      </c>
      <c r="P5" s="45">
        <f t="shared" ref="P5:P13" si="6">J5+L5+N5</f>
        <v>209.26818580192815</v>
      </c>
      <c r="Q5" s="70"/>
      <c r="R5" s="100"/>
      <c r="S5" s="100"/>
    </row>
    <row r="6" spans="1:19" ht="30" customHeight="1" x14ac:dyDescent="0.25">
      <c r="A6" s="85">
        <v>3</v>
      </c>
      <c r="B6" s="42" t="s">
        <v>677</v>
      </c>
      <c r="C6" s="42" t="s">
        <v>676</v>
      </c>
      <c r="D6" s="82" t="s">
        <v>727</v>
      </c>
      <c r="E6" s="38">
        <v>231.44499999999999</v>
      </c>
      <c r="F6" s="38">
        <f t="shared" si="2"/>
        <v>57.861249999999998</v>
      </c>
      <c r="G6" s="45">
        <f>F6*$G$5/$F$5</f>
        <v>95.638429752066116</v>
      </c>
      <c r="H6" s="45">
        <v>0</v>
      </c>
      <c r="I6" s="38">
        <f t="shared" si="0"/>
        <v>0</v>
      </c>
      <c r="J6" s="45">
        <f t="shared" si="3"/>
        <v>95.638429752066116</v>
      </c>
      <c r="K6" s="38">
        <v>1.4</v>
      </c>
      <c r="L6" s="45">
        <f t="shared" si="1"/>
        <v>3.6809815950920246</v>
      </c>
      <c r="M6" s="38">
        <v>0</v>
      </c>
      <c r="N6" s="38">
        <f t="shared" si="4"/>
        <v>0</v>
      </c>
      <c r="O6" s="38">
        <f t="shared" si="5"/>
        <v>59.261249999999997</v>
      </c>
      <c r="P6" s="45">
        <f t="shared" si="6"/>
        <v>99.319411347158137</v>
      </c>
      <c r="Q6" s="70"/>
      <c r="R6" s="100"/>
      <c r="S6" s="100"/>
    </row>
    <row r="7" spans="1:19" ht="30" customHeight="1" x14ac:dyDescent="0.25">
      <c r="A7" s="85">
        <v>4</v>
      </c>
      <c r="B7" s="42" t="s">
        <v>906</v>
      </c>
      <c r="C7" s="42" t="s">
        <v>907</v>
      </c>
      <c r="D7" s="82" t="s">
        <v>736</v>
      </c>
      <c r="E7" s="38">
        <v>70</v>
      </c>
      <c r="F7" s="38">
        <f t="shared" si="2"/>
        <v>17.5</v>
      </c>
      <c r="G7" s="45">
        <f t="shared" ref="G7:G13" si="7">F7*$G$5/$F$5</f>
        <v>28.925619834710744</v>
      </c>
      <c r="H7" s="45">
        <v>160.05000000000001</v>
      </c>
      <c r="I7" s="38">
        <v>375</v>
      </c>
      <c r="J7" s="45">
        <f t="shared" si="3"/>
        <v>403.92561983471074</v>
      </c>
      <c r="K7" s="38">
        <v>83.75</v>
      </c>
      <c r="L7" s="45">
        <f t="shared" si="1"/>
        <v>220.20157756354075</v>
      </c>
      <c r="M7" s="38">
        <v>110</v>
      </c>
      <c r="N7" s="38">
        <f t="shared" si="4"/>
        <v>137.5</v>
      </c>
      <c r="O7" s="38">
        <f t="shared" si="5"/>
        <v>371.3</v>
      </c>
      <c r="P7" s="45">
        <f t="shared" si="6"/>
        <v>761.6271973982515</v>
      </c>
      <c r="Q7" s="70"/>
      <c r="R7" s="100"/>
      <c r="S7" s="100"/>
    </row>
    <row r="8" spans="1:19" ht="30" customHeight="1" x14ac:dyDescent="0.25">
      <c r="A8" s="85">
        <v>5</v>
      </c>
      <c r="B8" s="42" t="s">
        <v>924</v>
      </c>
      <c r="C8" s="42" t="s">
        <v>925</v>
      </c>
      <c r="D8" s="82" t="s">
        <v>736</v>
      </c>
      <c r="E8" s="38">
        <v>113.8</v>
      </c>
      <c r="F8" s="38">
        <f t="shared" si="2"/>
        <v>28.45</v>
      </c>
      <c r="G8" s="45">
        <f t="shared" si="7"/>
        <v>47.02479338842975</v>
      </c>
      <c r="H8" s="45">
        <v>0</v>
      </c>
      <c r="I8" s="38">
        <f>H8*$I$7/$H$7</f>
        <v>0</v>
      </c>
      <c r="J8" s="45">
        <f t="shared" si="3"/>
        <v>47.02479338842975</v>
      </c>
      <c r="K8" s="38">
        <v>114.1</v>
      </c>
      <c r="L8" s="45">
        <v>300</v>
      </c>
      <c r="M8" s="38">
        <v>0</v>
      </c>
      <c r="N8" s="38">
        <f t="shared" si="4"/>
        <v>0</v>
      </c>
      <c r="O8" s="38">
        <f t="shared" si="5"/>
        <v>142.54999999999998</v>
      </c>
      <c r="P8" s="45">
        <f t="shared" si="6"/>
        <v>347.02479338842977</v>
      </c>
      <c r="Q8" s="70"/>
      <c r="R8" s="100"/>
      <c r="S8" s="100"/>
    </row>
    <row r="9" spans="1:19" ht="30" customHeight="1" x14ac:dyDescent="0.25">
      <c r="A9" s="85">
        <v>6</v>
      </c>
      <c r="B9" s="42" t="s">
        <v>812</v>
      </c>
      <c r="C9" s="42" t="s">
        <v>813</v>
      </c>
      <c r="D9" s="82" t="s">
        <v>747</v>
      </c>
      <c r="E9" s="38">
        <v>251</v>
      </c>
      <c r="F9" s="38">
        <f t="shared" si="2"/>
        <v>62.75</v>
      </c>
      <c r="G9" s="45">
        <f t="shared" si="7"/>
        <v>103.71900826446281</v>
      </c>
      <c r="H9" s="45">
        <v>0</v>
      </c>
      <c r="I9" s="38">
        <f t="shared" ref="I9:I13" si="8">H9*$I$7/$H$7</f>
        <v>0</v>
      </c>
      <c r="J9" s="45">
        <f t="shared" si="3"/>
        <v>103.71900826446281</v>
      </c>
      <c r="K9" s="38">
        <v>1.95</v>
      </c>
      <c r="L9" s="45">
        <f>K9*$L$8/$K$8</f>
        <v>5.1270815074496054</v>
      </c>
      <c r="M9" s="38">
        <v>0</v>
      </c>
      <c r="N9" s="38">
        <f t="shared" si="4"/>
        <v>0</v>
      </c>
      <c r="O9" s="38">
        <f t="shared" si="5"/>
        <v>64.7</v>
      </c>
      <c r="P9" s="45">
        <f t="shared" si="6"/>
        <v>108.84608977191242</v>
      </c>
      <c r="Q9" s="70"/>
      <c r="R9" s="100"/>
      <c r="S9" s="100"/>
    </row>
    <row r="10" spans="1:19" ht="30" customHeight="1" x14ac:dyDescent="0.25">
      <c r="A10" s="85">
        <v>7</v>
      </c>
      <c r="B10" s="42" t="s">
        <v>751</v>
      </c>
      <c r="C10" s="42" t="s">
        <v>752</v>
      </c>
      <c r="D10" s="82" t="s">
        <v>750</v>
      </c>
      <c r="E10" s="38">
        <v>170.95</v>
      </c>
      <c r="F10" s="38">
        <f t="shared" si="2"/>
        <v>42.737499999999997</v>
      </c>
      <c r="G10" s="45">
        <f t="shared" si="7"/>
        <v>70.640495867768593</v>
      </c>
      <c r="H10" s="45">
        <v>65.7</v>
      </c>
      <c r="I10" s="38">
        <f t="shared" si="8"/>
        <v>153.93626991565134</v>
      </c>
      <c r="J10" s="45">
        <f t="shared" si="3"/>
        <v>224.57676578341994</v>
      </c>
      <c r="K10" s="38">
        <v>32.65</v>
      </c>
      <c r="L10" s="45">
        <f t="shared" ref="L10:L13" si="9">K10*$L$8/$K$8</f>
        <v>85.845749342681856</v>
      </c>
      <c r="M10" s="38">
        <v>0</v>
      </c>
      <c r="N10" s="38">
        <f t="shared" si="4"/>
        <v>0</v>
      </c>
      <c r="O10" s="38">
        <f t="shared" si="5"/>
        <v>141.08750000000001</v>
      </c>
      <c r="P10" s="45">
        <f t="shared" si="6"/>
        <v>310.42251512610181</v>
      </c>
      <c r="Q10" s="70"/>
      <c r="R10" s="100"/>
      <c r="S10" s="100"/>
    </row>
    <row r="11" spans="1:19" ht="30" customHeight="1" x14ac:dyDescent="0.25">
      <c r="A11" s="85">
        <v>8</v>
      </c>
      <c r="B11" s="42" t="s">
        <v>753</v>
      </c>
      <c r="C11" s="42" t="s">
        <v>754</v>
      </c>
      <c r="D11" s="82" t="s">
        <v>750</v>
      </c>
      <c r="E11" s="38">
        <v>10</v>
      </c>
      <c r="F11" s="38">
        <f t="shared" si="2"/>
        <v>2.5</v>
      </c>
      <c r="G11" s="45">
        <f t="shared" si="7"/>
        <v>4.1322314049586772</v>
      </c>
      <c r="H11" s="45">
        <v>75</v>
      </c>
      <c r="I11" s="38">
        <f t="shared" si="8"/>
        <v>175.72633552014995</v>
      </c>
      <c r="J11" s="45">
        <f t="shared" si="3"/>
        <v>179.85856692510862</v>
      </c>
      <c r="K11" s="38">
        <v>0</v>
      </c>
      <c r="L11" s="45">
        <f t="shared" si="9"/>
        <v>0</v>
      </c>
      <c r="M11" s="38">
        <v>30</v>
      </c>
      <c r="N11" s="38">
        <f t="shared" si="4"/>
        <v>37.5</v>
      </c>
      <c r="O11" s="38">
        <f t="shared" si="5"/>
        <v>107.5</v>
      </c>
      <c r="P11" s="45">
        <f t="shared" si="6"/>
        <v>217.35856692510862</v>
      </c>
      <c r="Q11" s="70"/>
      <c r="R11" s="100"/>
      <c r="S11" s="100"/>
    </row>
    <row r="12" spans="1:19" ht="30" customHeight="1" x14ac:dyDescent="0.25">
      <c r="A12" s="85">
        <v>9</v>
      </c>
      <c r="B12" s="42" t="s">
        <v>926</v>
      </c>
      <c r="C12" s="42" t="s">
        <v>927</v>
      </c>
      <c r="D12" s="82" t="s">
        <v>750</v>
      </c>
      <c r="E12" s="38">
        <v>11.35</v>
      </c>
      <c r="F12" s="38">
        <f t="shared" si="2"/>
        <v>2.8374999999999999</v>
      </c>
      <c r="G12" s="45">
        <f t="shared" si="7"/>
        <v>4.6900826446280988</v>
      </c>
      <c r="H12" s="45">
        <v>75.3</v>
      </c>
      <c r="I12" s="38">
        <f t="shared" si="8"/>
        <v>176.42924086223053</v>
      </c>
      <c r="J12" s="45">
        <f t="shared" si="3"/>
        <v>181.11932350685862</v>
      </c>
      <c r="K12" s="38">
        <v>32</v>
      </c>
      <c r="L12" s="45">
        <f t="shared" si="9"/>
        <v>84.136722173531993</v>
      </c>
      <c r="M12" s="38">
        <v>0</v>
      </c>
      <c r="N12" s="38">
        <f t="shared" si="4"/>
        <v>0</v>
      </c>
      <c r="O12" s="38">
        <f t="shared" si="5"/>
        <v>110.1375</v>
      </c>
      <c r="P12" s="45">
        <f t="shared" si="6"/>
        <v>265.25604568039063</v>
      </c>
      <c r="Q12" s="70"/>
      <c r="R12" s="100"/>
      <c r="S12" s="100"/>
    </row>
    <row r="13" spans="1:19" ht="30" customHeight="1" x14ac:dyDescent="0.25">
      <c r="A13" s="85">
        <v>10</v>
      </c>
      <c r="B13" s="42" t="s">
        <v>632</v>
      </c>
      <c r="C13" s="42" t="s">
        <v>631</v>
      </c>
      <c r="D13" s="82" t="s">
        <v>750</v>
      </c>
      <c r="E13" s="38">
        <v>119.985</v>
      </c>
      <c r="F13" s="38">
        <f t="shared" si="2"/>
        <v>29.99625</v>
      </c>
      <c r="G13" s="45">
        <f t="shared" si="7"/>
        <v>49.580578512396691</v>
      </c>
      <c r="H13" s="45">
        <v>130.5</v>
      </c>
      <c r="I13" s="38">
        <f t="shared" si="8"/>
        <v>305.76382380506089</v>
      </c>
      <c r="J13" s="45">
        <f t="shared" si="3"/>
        <v>355.34440231745759</v>
      </c>
      <c r="K13" s="38">
        <v>33.450000000000003</v>
      </c>
      <c r="L13" s="45">
        <f t="shared" si="9"/>
        <v>87.949167397020162</v>
      </c>
      <c r="M13" s="38">
        <v>160</v>
      </c>
      <c r="N13" s="38">
        <v>200</v>
      </c>
      <c r="O13" s="38">
        <f t="shared" si="5"/>
        <v>353.94625000000002</v>
      </c>
      <c r="P13" s="45">
        <f t="shared" si="6"/>
        <v>643.29356971447783</v>
      </c>
      <c r="Q13" s="70"/>
      <c r="R13" s="100"/>
      <c r="S13" s="100"/>
    </row>
    <row r="14" spans="1:19" ht="15.75" x14ac:dyDescent="0.25">
      <c r="A14" s="109"/>
      <c r="B14" s="109"/>
      <c r="C14" s="109"/>
      <c r="D14" s="109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4"/>
      <c r="Q14" s="50"/>
      <c r="R14" s="100"/>
      <c r="S14" s="100"/>
    </row>
    <row r="15" spans="1:19" ht="15.75" x14ac:dyDescent="0.25">
      <c r="A15" s="281"/>
      <c r="B15" s="281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50"/>
      <c r="Q15" s="50"/>
      <c r="R15" s="100"/>
      <c r="S15" s="100"/>
    </row>
    <row r="16" spans="1:19" ht="38.25" x14ac:dyDescent="0.25">
      <c r="A16" s="84" t="s">
        <v>285</v>
      </c>
      <c r="B16" s="84" t="s">
        <v>264</v>
      </c>
      <c r="C16" s="92" t="s">
        <v>284</v>
      </c>
      <c r="D16" s="74" t="s">
        <v>266</v>
      </c>
      <c r="E16" s="252" t="s">
        <v>267</v>
      </c>
      <c r="F16" s="252"/>
      <c r="G16" s="252"/>
      <c r="H16" s="252"/>
      <c r="I16" s="252"/>
      <c r="J16" s="84"/>
      <c r="K16" s="252" t="s">
        <v>268</v>
      </c>
      <c r="L16" s="252"/>
      <c r="M16" s="252" t="s">
        <v>269</v>
      </c>
      <c r="N16" s="252"/>
      <c r="O16" s="84"/>
      <c r="P16" s="41"/>
      <c r="Q16" s="50"/>
      <c r="R16" s="100"/>
      <c r="S16" s="100"/>
    </row>
    <row r="17" spans="1:19" ht="105" customHeight="1" x14ac:dyDescent="0.25">
      <c r="A17" s="259" t="s">
        <v>928</v>
      </c>
      <c r="B17" s="259"/>
      <c r="C17" s="259"/>
      <c r="D17" s="259"/>
      <c r="E17" s="79" t="s">
        <v>271</v>
      </c>
      <c r="F17" s="79" t="s">
        <v>272</v>
      </c>
      <c r="G17" s="79" t="s">
        <v>273</v>
      </c>
      <c r="H17" s="79" t="s">
        <v>274</v>
      </c>
      <c r="I17" s="59" t="s">
        <v>275</v>
      </c>
      <c r="J17" s="80" t="s">
        <v>276</v>
      </c>
      <c r="K17" s="79" t="s">
        <v>271</v>
      </c>
      <c r="L17" s="81" t="s">
        <v>277</v>
      </c>
      <c r="M17" s="79" t="s">
        <v>278</v>
      </c>
      <c r="N17" s="79" t="s">
        <v>282</v>
      </c>
      <c r="O17" s="84" t="s">
        <v>270</v>
      </c>
      <c r="P17" s="84" t="s">
        <v>279</v>
      </c>
      <c r="Q17" s="50"/>
      <c r="R17" s="100"/>
      <c r="S17" s="100"/>
    </row>
    <row r="18" spans="1:19" ht="30" customHeight="1" x14ac:dyDescent="0.25">
      <c r="A18" s="82">
        <v>1</v>
      </c>
      <c r="B18" s="42" t="s">
        <v>883</v>
      </c>
      <c r="C18" s="42" t="s">
        <v>884</v>
      </c>
      <c r="D18" s="82" t="s">
        <v>711</v>
      </c>
      <c r="E18" s="38">
        <v>51.27</v>
      </c>
      <c r="F18" s="38">
        <f>E18/4</f>
        <v>12.817500000000001</v>
      </c>
      <c r="G18" s="38">
        <f>F18*$G$95/$F$95</f>
        <v>18.314115478588882</v>
      </c>
      <c r="H18" s="38">
        <v>0</v>
      </c>
      <c r="I18" s="38">
        <f t="shared" ref="I18:I20" si="10">H18*$I$21/$H$21</f>
        <v>0</v>
      </c>
      <c r="J18" s="38">
        <f>G18+I18</f>
        <v>18.314115478588882</v>
      </c>
      <c r="K18" s="38">
        <v>43.25</v>
      </c>
      <c r="L18" s="38">
        <f>K18*$L$40/$K$40</f>
        <v>50.952287453367369</v>
      </c>
      <c r="M18" s="45">
        <v>20</v>
      </c>
      <c r="N18" s="38">
        <f>M18*$N$89/$M$89</f>
        <v>20</v>
      </c>
      <c r="O18" s="38">
        <f>F18+H18+K18+M18</f>
        <v>76.067499999999995</v>
      </c>
      <c r="P18" s="38">
        <f>J18+L18+N18</f>
        <v>89.26640293195625</v>
      </c>
      <c r="Q18" s="71"/>
      <c r="R18" s="100"/>
      <c r="S18" s="100"/>
    </row>
    <row r="19" spans="1:19" ht="30" customHeight="1" x14ac:dyDescent="0.25">
      <c r="A19" s="82">
        <v>2</v>
      </c>
      <c r="B19" s="42" t="s">
        <v>885</v>
      </c>
      <c r="C19" s="42" t="s">
        <v>886</v>
      </c>
      <c r="D19" s="82" t="s">
        <v>711</v>
      </c>
      <c r="E19" s="38">
        <v>173.8</v>
      </c>
      <c r="F19" s="38">
        <f t="shared" ref="F19:F33" si="11">E19/4</f>
        <v>43.45</v>
      </c>
      <c r="G19" s="38">
        <f t="shared" ref="G19:G82" si="12">F19*$G$95/$F$95</f>
        <v>62.08295826367754</v>
      </c>
      <c r="H19" s="45">
        <v>0</v>
      </c>
      <c r="I19" s="38">
        <f t="shared" si="10"/>
        <v>0</v>
      </c>
      <c r="J19" s="38">
        <f t="shared" ref="J19:J79" si="13">G19+I19</f>
        <v>62.08295826367754</v>
      </c>
      <c r="K19" s="38">
        <v>28.75</v>
      </c>
      <c r="L19" s="38">
        <f t="shared" ref="L19:L82" si="14">K19*$L$40/$K$40</f>
        <v>33.870017671313569</v>
      </c>
      <c r="M19" s="45">
        <v>30</v>
      </c>
      <c r="N19" s="38">
        <f t="shared" ref="N19:N82" si="15">M19*$N$89/$M$89</f>
        <v>30</v>
      </c>
      <c r="O19" s="38">
        <f t="shared" ref="O19:O79" si="16">F19+H19+K19+M19</f>
        <v>102.2</v>
      </c>
      <c r="P19" s="38">
        <f t="shared" ref="P19:P79" si="17">J19+L19+N19</f>
        <v>125.95297593499112</v>
      </c>
      <c r="Q19" s="71"/>
      <c r="R19" s="100"/>
      <c r="S19" s="100"/>
    </row>
    <row r="20" spans="1:19" ht="30" customHeight="1" x14ac:dyDescent="0.25">
      <c r="A20" s="82">
        <v>3</v>
      </c>
      <c r="B20" s="42" t="s">
        <v>495</v>
      </c>
      <c r="C20" s="42" t="s">
        <v>494</v>
      </c>
      <c r="D20" s="82" t="s">
        <v>711</v>
      </c>
      <c r="E20" s="38">
        <v>65.400000000000006</v>
      </c>
      <c r="F20" s="38">
        <f t="shared" si="11"/>
        <v>16.350000000000001</v>
      </c>
      <c r="G20" s="38">
        <f t="shared" si="12"/>
        <v>23.361481417977625</v>
      </c>
      <c r="H20" s="38">
        <v>30</v>
      </c>
      <c r="I20" s="38">
        <f t="shared" si="10"/>
        <v>68.681318681318672</v>
      </c>
      <c r="J20" s="38">
        <f t="shared" si="13"/>
        <v>92.042800099296301</v>
      </c>
      <c r="K20" s="38">
        <v>111.15</v>
      </c>
      <c r="L20" s="38">
        <f t="shared" si="14"/>
        <v>130.9444335362262</v>
      </c>
      <c r="M20" s="38">
        <v>20</v>
      </c>
      <c r="N20" s="38">
        <f t="shared" si="15"/>
        <v>20</v>
      </c>
      <c r="O20" s="38">
        <f t="shared" si="16"/>
        <v>177.5</v>
      </c>
      <c r="P20" s="38">
        <f t="shared" si="17"/>
        <v>242.9872336355225</v>
      </c>
      <c r="Q20" s="71"/>
      <c r="R20" s="100"/>
      <c r="S20" s="100"/>
    </row>
    <row r="21" spans="1:19" ht="30" customHeight="1" x14ac:dyDescent="0.25">
      <c r="A21" s="82">
        <v>4</v>
      </c>
      <c r="B21" s="42" t="s">
        <v>889</v>
      </c>
      <c r="C21" s="42" t="s">
        <v>890</v>
      </c>
      <c r="D21" s="82" t="s">
        <v>711</v>
      </c>
      <c r="E21" s="38">
        <v>40.494999999999997</v>
      </c>
      <c r="F21" s="38">
        <f t="shared" si="11"/>
        <v>10.123749999999999</v>
      </c>
      <c r="G21" s="38">
        <f t="shared" si="12"/>
        <v>14.46518639175847</v>
      </c>
      <c r="H21" s="38">
        <v>163.80000000000001</v>
      </c>
      <c r="I21" s="38">
        <v>375</v>
      </c>
      <c r="J21" s="38">
        <f t="shared" si="13"/>
        <v>389.46518639175849</v>
      </c>
      <c r="K21" s="38">
        <v>36.25</v>
      </c>
      <c r="L21" s="38">
        <f t="shared" si="14"/>
        <v>42.705674455134499</v>
      </c>
      <c r="M21" s="38">
        <v>160</v>
      </c>
      <c r="N21" s="38">
        <f t="shared" si="15"/>
        <v>160</v>
      </c>
      <c r="O21" s="38">
        <f t="shared" si="16"/>
        <v>370.17375000000004</v>
      </c>
      <c r="P21" s="38">
        <f t="shared" si="17"/>
        <v>592.17086084689299</v>
      </c>
      <c r="Q21" s="71"/>
      <c r="R21" s="100"/>
      <c r="S21" s="100"/>
    </row>
    <row r="22" spans="1:19" ht="30" customHeight="1" x14ac:dyDescent="0.25">
      <c r="A22" s="82">
        <v>5</v>
      </c>
      <c r="B22" s="42" t="s">
        <v>891</v>
      </c>
      <c r="C22" s="42" t="s">
        <v>892</v>
      </c>
      <c r="D22" s="82" t="s">
        <v>711</v>
      </c>
      <c r="E22" s="38">
        <v>302.5</v>
      </c>
      <c r="F22" s="38">
        <f t="shared" si="11"/>
        <v>75.625</v>
      </c>
      <c r="G22" s="38">
        <f t="shared" si="12"/>
        <v>108.05578178804635</v>
      </c>
      <c r="H22" s="38">
        <v>0</v>
      </c>
      <c r="I22" s="38">
        <f>H22*$I$21/$H$21</f>
        <v>0</v>
      </c>
      <c r="J22" s="38">
        <f t="shared" si="13"/>
        <v>108.05578178804635</v>
      </c>
      <c r="K22" s="38">
        <v>32.049999999999997</v>
      </c>
      <c r="L22" s="38">
        <f t="shared" si="14"/>
        <v>37.757706656194777</v>
      </c>
      <c r="M22" s="38">
        <v>0</v>
      </c>
      <c r="N22" s="38">
        <f t="shared" si="15"/>
        <v>0</v>
      </c>
      <c r="O22" s="38">
        <f t="shared" si="16"/>
        <v>107.675</v>
      </c>
      <c r="P22" s="38">
        <f t="shared" si="17"/>
        <v>145.81348844424113</v>
      </c>
      <c r="Q22" s="71"/>
      <c r="R22" s="100"/>
      <c r="S22" s="100"/>
    </row>
    <row r="23" spans="1:19" ht="30" customHeight="1" x14ac:dyDescent="0.25">
      <c r="A23" s="82">
        <v>6</v>
      </c>
      <c r="B23" s="42" t="s">
        <v>893</v>
      </c>
      <c r="C23" s="42" t="s">
        <v>894</v>
      </c>
      <c r="D23" s="82" t="s">
        <v>711</v>
      </c>
      <c r="E23" s="38">
        <v>66.569500000000005</v>
      </c>
      <c r="F23" s="38">
        <f t="shared" si="11"/>
        <v>16.642375000000001</v>
      </c>
      <c r="G23" s="38">
        <f t="shared" si="12"/>
        <v>23.779237572692072</v>
      </c>
      <c r="H23" s="38">
        <v>60.825000000000003</v>
      </c>
      <c r="I23" s="38">
        <f t="shared" ref="I23:I86" si="18">H23*$I$21/$H$21</f>
        <v>139.25137362637361</v>
      </c>
      <c r="J23" s="38">
        <f t="shared" si="13"/>
        <v>163.03061119906567</v>
      </c>
      <c r="K23" s="38">
        <v>29.15</v>
      </c>
      <c r="L23" s="38">
        <f t="shared" si="14"/>
        <v>34.341252699784015</v>
      </c>
      <c r="M23" s="38">
        <v>40</v>
      </c>
      <c r="N23" s="38">
        <f t="shared" si="15"/>
        <v>40</v>
      </c>
      <c r="O23" s="38">
        <f t="shared" si="16"/>
        <v>146.61737500000001</v>
      </c>
      <c r="P23" s="38">
        <f t="shared" si="17"/>
        <v>237.37186389884968</v>
      </c>
      <c r="Q23" s="71"/>
      <c r="R23" s="100"/>
      <c r="S23" s="100"/>
    </row>
    <row r="24" spans="1:19" ht="30" customHeight="1" x14ac:dyDescent="0.25">
      <c r="A24" s="82">
        <v>7</v>
      </c>
      <c r="B24" s="42" t="s">
        <v>409</v>
      </c>
      <c r="C24" s="42" t="s">
        <v>402</v>
      </c>
      <c r="D24" s="82" t="s">
        <v>711</v>
      </c>
      <c r="E24" s="38">
        <v>13.365</v>
      </c>
      <c r="F24" s="38">
        <f t="shared" si="11"/>
        <v>3.3412500000000001</v>
      </c>
      <c r="G24" s="38">
        <f t="shared" si="12"/>
        <v>4.7741009044536842</v>
      </c>
      <c r="H24" s="38">
        <v>64.5</v>
      </c>
      <c r="I24" s="38">
        <f t="shared" si="18"/>
        <v>147.66483516483515</v>
      </c>
      <c r="J24" s="38">
        <f t="shared" si="13"/>
        <v>152.43893606928884</v>
      </c>
      <c r="K24" s="38">
        <v>55.65</v>
      </c>
      <c r="L24" s="38">
        <f t="shared" si="14"/>
        <v>65.560573335951304</v>
      </c>
      <c r="M24" s="38">
        <v>150</v>
      </c>
      <c r="N24" s="38">
        <f t="shared" si="15"/>
        <v>150</v>
      </c>
      <c r="O24" s="38">
        <f t="shared" si="16"/>
        <v>273.49125000000004</v>
      </c>
      <c r="P24" s="38">
        <f t="shared" si="17"/>
        <v>367.99950940524013</v>
      </c>
      <c r="Q24" s="71"/>
      <c r="R24" s="100"/>
      <c r="S24" s="100"/>
    </row>
    <row r="25" spans="1:19" ht="30" customHeight="1" x14ac:dyDescent="0.25">
      <c r="A25" s="82">
        <v>8</v>
      </c>
      <c r="B25" s="42" t="s">
        <v>895</v>
      </c>
      <c r="C25" s="42" t="s">
        <v>896</v>
      </c>
      <c r="D25" s="82" t="s">
        <v>711</v>
      </c>
      <c r="E25" s="38">
        <v>56.6</v>
      </c>
      <c r="F25" s="38">
        <f t="shared" si="11"/>
        <v>14.15</v>
      </c>
      <c r="G25" s="38">
        <f t="shared" si="12"/>
        <v>20.218040493234458</v>
      </c>
      <c r="H25" s="38">
        <v>0</v>
      </c>
      <c r="I25" s="38">
        <f t="shared" si="18"/>
        <v>0</v>
      </c>
      <c r="J25" s="38">
        <f t="shared" si="13"/>
        <v>20.218040493234458</v>
      </c>
      <c r="K25" s="38">
        <v>63.65</v>
      </c>
      <c r="L25" s="38">
        <f t="shared" si="14"/>
        <v>74.985273905360302</v>
      </c>
      <c r="M25" s="38">
        <v>0</v>
      </c>
      <c r="N25" s="38">
        <f t="shared" si="15"/>
        <v>0</v>
      </c>
      <c r="O25" s="38">
        <f t="shared" si="16"/>
        <v>77.8</v>
      </c>
      <c r="P25" s="38">
        <f t="shared" si="17"/>
        <v>95.203314398594756</v>
      </c>
      <c r="Q25" s="71"/>
      <c r="R25" s="100"/>
      <c r="S25" s="100"/>
    </row>
    <row r="26" spans="1:19" ht="30" customHeight="1" x14ac:dyDescent="0.25">
      <c r="A26" s="82">
        <v>9</v>
      </c>
      <c r="B26" s="42" t="s">
        <v>929</v>
      </c>
      <c r="C26" s="42" t="s">
        <v>930</v>
      </c>
      <c r="D26" s="82" t="s">
        <v>711</v>
      </c>
      <c r="E26" s="38">
        <v>23.695</v>
      </c>
      <c r="F26" s="38">
        <f t="shared" si="11"/>
        <v>5.9237500000000001</v>
      </c>
      <c r="G26" s="38">
        <f t="shared" si="12"/>
        <v>8.464071899066969</v>
      </c>
      <c r="H26" s="38">
        <v>75</v>
      </c>
      <c r="I26" s="38">
        <f t="shared" si="18"/>
        <v>171.7032967032967</v>
      </c>
      <c r="J26" s="38">
        <f t="shared" si="13"/>
        <v>180.16736860236367</v>
      </c>
      <c r="K26" s="38">
        <v>26.9</v>
      </c>
      <c r="L26" s="38">
        <f t="shared" si="14"/>
        <v>31.690555664637738</v>
      </c>
      <c r="M26" s="38">
        <v>110</v>
      </c>
      <c r="N26" s="38">
        <f t="shared" si="15"/>
        <v>110</v>
      </c>
      <c r="O26" s="38">
        <f t="shared" si="16"/>
        <v>217.82374999999999</v>
      </c>
      <c r="P26" s="38">
        <f t="shared" si="17"/>
        <v>321.85792426700141</v>
      </c>
      <c r="Q26" s="71"/>
      <c r="R26" s="100"/>
      <c r="S26" s="100"/>
    </row>
    <row r="27" spans="1:19" ht="30" customHeight="1" x14ac:dyDescent="0.25">
      <c r="A27" s="82">
        <v>10</v>
      </c>
      <c r="B27" s="42" t="s">
        <v>687</v>
      </c>
      <c r="C27" s="42" t="s">
        <v>686</v>
      </c>
      <c r="D27" s="82" t="s">
        <v>711</v>
      </c>
      <c r="E27" s="38">
        <v>59.5</v>
      </c>
      <c r="F27" s="38">
        <f t="shared" si="11"/>
        <v>14.875</v>
      </c>
      <c r="G27" s="38">
        <f t="shared" si="12"/>
        <v>21.253947161615727</v>
      </c>
      <c r="H27" s="38">
        <v>0</v>
      </c>
      <c r="I27" s="38">
        <f t="shared" si="18"/>
        <v>0</v>
      </c>
      <c r="J27" s="38">
        <f t="shared" si="13"/>
        <v>21.253947161615727</v>
      </c>
      <c r="K27" s="38">
        <v>3.75</v>
      </c>
      <c r="L27" s="38">
        <f t="shared" si="14"/>
        <v>4.4178283919104651</v>
      </c>
      <c r="M27" s="38">
        <v>0</v>
      </c>
      <c r="N27" s="38">
        <f t="shared" si="15"/>
        <v>0</v>
      </c>
      <c r="O27" s="38">
        <f t="shared" si="16"/>
        <v>18.625</v>
      </c>
      <c r="P27" s="38">
        <f t="shared" si="17"/>
        <v>25.671775553526192</v>
      </c>
      <c r="Q27" s="71"/>
      <c r="R27" s="100"/>
      <c r="S27" s="100"/>
    </row>
    <row r="28" spans="1:19" ht="30" customHeight="1" x14ac:dyDescent="0.25">
      <c r="A28" s="82">
        <v>11</v>
      </c>
      <c r="B28" s="42" t="s">
        <v>497</v>
      </c>
      <c r="C28" s="42" t="s">
        <v>496</v>
      </c>
      <c r="D28" s="82" t="s">
        <v>711</v>
      </c>
      <c r="E28" s="38">
        <v>10</v>
      </c>
      <c r="F28" s="38">
        <f t="shared" si="11"/>
        <v>2.5</v>
      </c>
      <c r="G28" s="38">
        <f t="shared" si="12"/>
        <v>3.5720919599354164</v>
      </c>
      <c r="H28" s="38">
        <v>133.5</v>
      </c>
      <c r="I28" s="38">
        <f t="shared" si="18"/>
        <v>305.63186813186809</v>
      </c>
      <c r="J28" s="38">
        <f t="shared" si="13"/>
        <v>309.20396009180348</v>
      </c>
      <c r="K28" s="38">
        <v>61.05</v>
      </c>
      <c r="L28" s="38">
        <f t="shared" si="14"/>
        <v>71.92224622030237</v>
      </c>
      <c r="M28" s="38">
        <v>30</v>
      </c>
      <c r="N28" s="38">
        <f t="shared" si="15"/>
        <v>30</v>
      </c>
      <c r="O28" s="38">
        <f t="shared" si="16"/>
        <v>227.05</v>
      </c>
      <c r="P28" s="38">
        <f t="shared" si="17"/>
        <v>411.12620631210586</v>
      </c>
      <c r="Q28" s="71"/>
      <c r="R28" s="100"/>
      <c r="S28" s="100"/>
    </row>
    <row r="29" spans="1:19" ht="30" customHeight="1" x14ac:dyDescent="0.25">
      <c r="A29" s="82">
        <v>12</v>
      </c>
      <c r="B29" s="42" t="s">
        <v>646</v>
      </c>
      <c r="C29" s="42" t="s">
        <v>645</v>
      </c>
      <c r="D29" s="82" t="s">
        <v>711</v>
      </c>
      <c r="E29" s="38">
        <v>62</v>
      </c>
      <c r="F29" s="38">
        <f t="shared" si="11"/>
        <v>15.5</v>
      </c>
      <c r="G29" s="38">
        <f t="shared" si="12"/>
        <v>22.146970151599582</v>
      </c>
      <c r="H29" s="38">
        <v>78.45</v>
      </c>
      <c r="I29" s="38">
        <f t="shared" si="18"/>
        <v>179.60164835164835</v>
      </c>
      <c r="J29" s="38">
        <f t="shared" si="13"/>
        <v>201.74861850324794</v>
      </c>
      <c r="K29" s="38">
        <v>59.7</v>
      </c>
      <c r="L29" s="38">
        <f t="shared" si="14"/>
        <v>70.33182799921461</v>
      </c>
      <c r="M29" s="38">
        <v>110</v>
      </c>
      <c r="N29" s="38">
        <f t="shared" si="15"/>
        <v>110</v>
      </c>
      <c r="O29" s="38">
        <f t="shared" si="16"/>
        <v>263.64999999999998</v>
      </c>
      <c r="P29" s="38">
        <f t="shared" si="17"/>
        <v>382.08044650246256</v>
      </c>
      <c r="Q29" s="71"/>
      <c r="R29" s="100"/>
      <c r="S29" s="100"/>
    </row>
    <row r="30" spans="1:19" ht="30" customHeight="1" x14ac:dyDescent="0.25">
      <c r="A30" s="82">
        <v>13</v>
      </c>
      <c r="B30" s="42" t="s">
        <v>899</v>
      </c>
      <c r="C30" s="42" t="s">
        <v>900</v>
      </c>
      <c r="D30" s="82" t="s">
        <v>711</v>
      </c>
      <c r="E30" s="38">
        <v>106</v>
      </c>
      <c r="F30" s="38">
        <f t="shared" si="11"/>
        <v>26.5</v>
      </c>
      <c r="G30" s="38">
        <f t="shared" si="12"/>
        <v>37.864174775315412</v>
      </c>
      <c r="H30" s="38">
        <v>79.55</v>
      </c>
      <c r="I30" s="38">
        <f t="shared" si="18"/>
        <v>182.11996336996336</v>
      </c>
      <c r="J30" s="38">
        <f t="shared" si="13"/>
        <v>219.98413814527876</v>
      </c>
      <c r="K30" s="45">
        <v>25</v>
      </c>
      <c r="L30" s="38">
        <f t="shared" si="14"/>
        <v>29.4521892794031</v>
      </c>
      <c r="M30" s="38">
        <v>0</v>
      </c>
      <c r="N30" s="38">
        <f t="shared" si="15"/>
        <v>0</v>
      </c>
      <c r="O30" s="38">
        <f t="shared" si="16"/>
        <v>131.05000000000001</v>
      </c>
      <c r="P30" s="38">
        <f t="shared" si="17"/>
        <v>249.43632742468185</v>
      </c>
      <c r="Q30" s="71"/>
      <c r="R30" s="100"/>
      <c r="S30" s="100"/>
    </row>
    <row r="31" spans="1:19" ht="30" customHeight="1" x14ac:dyDescent="0.25">
      <c r="A31" s="82">
        <v>14</v>
      </c>
      <c r="B31" s="42" t="s">
        <v>725</v>
      </c>
      <c r="C31" s="42" t="s">
        <v>726</v>
      </c>
      <c r="D31" s="82" t="s">
        <v>711</v>
      </c>
      <c r="E31" s="38">
        <v>10</v>
      </c>
      <c r="F31" s="38">
        <f t="shared" si="11"/>
        <v>2.5</v>
      </c>
      <c r="G31" s="38">
        <f t="shared" si="12"/>
        <v>3.5720919599354164</v>
      </c>
      <c r="H31" s="38">
        <v>0</v>
      </c>
      <c r="I31" s="38">
        <f t="shared" si="18"/>
        <v>0</v>
      </c>
      <c r="J31" s="38">
        <f t="shared" si="13"/>
        <v>3.5720919599354164</v>
      </c>
      <c r="K31" s="45">
        <v>29</v>
      </c>
      <c r="L31" s="38">
        <f t="shared" si="14"/>
        <v>34.164539564107599</v>
      </c>
      <c r="M31" s="38">
        <v>110</v>
      </c>
      <c r="N31" s="38">
        <f t="shared" si="15"/>
        <v>110</v>
      </c>
      <c r="O31" s="38">
        <f t="shared" si="16"/>
        <v>141.5</v>
      </c>
      <c r="P31" s="38">
        <f t="shared" si="17"/>
        <v>147.73663152404302</v>
      </c>
      <c r="Q31" s="71"/>
      <c r="R31" s="100"/>
      <c r="S31" s="100"/>
    </row>
    <row r="32" spans="1:19" ht="30" customHeight="1" x14ac:dyDescent="0.25">
      <c r="A32" s="82">
        <v>15</v>
      </c>
      <c r="B32" s="42" t="s">
        <v>574</v>
      </c>
      <c r="C32" s="42" t="s">
        <v>573</v>
      </c>
      <c r="D32" s="82" t="s">
        <v>711</v>
      </c>
      <c r="E32" s="38">
        <v>108.25</v>
      </c>
      <c r="F32" s="38">
        <f t="shared" si="11"/>
        <v>27.0625</v>
      </c>
      <c r="G32" s="38">
        <f t="shared" si="12"/>
        <v>38.667895466300884</v>
      </c>
      <c r="H32" s="38">
        <v>13.5</v>
      </c>
      <c r="I32" s="38">
        <f t="shared" si="18"/>
        <v>30.906593406593405</v>
      </c>
      <c r="J32" s="38">
        <f t="shared" si="13"/>
        <v>69.574488872894293</v>
      </c>
      <c r="K32" s="45">
        <v>0</v>
      </c>
      <c r="L32" s="38">
        <f t="shared" si="14"/>
        <v>0</v>
      </c>
      <c r="M32" s="38">
        <v>30</v>
      </c>
      <c r="N32" s="38">
        <f t="shared" si="15"/>
        <v>30</v>
      </c>
      <c r="O32" s="38">
        <f t="shared" si="16"/>
        <v>70.5625</v>
      </c>
      <c r="P32" s="38">
        <f t="shared" si="17"/>
        <v>99.574488872894293</v>
      </c>
      <c r="Q32" s="71"/>
      <c r="R32" s="100"/>
      <c r="S32" s="100"/>
    </row>
    <row r="33" spans="1:19" ht="30" customHeight="1" x14ac:dyDescent="0.25">
      <c r="A33" s="82">
        <v>16</v>
      </c>
      <c r="B33" s="42" t="s">
        <v>677</v>
      </c>
      <c r="C33" s="42" t="s">
        <v>676</v>
      </c>
      <c r="D33" s="82" t="s">
        <v>727</v>
      </c>
      <c r="E33" s="38">
        <v>231.44499999999999</v>
      </c>
      <c r="F33" s="38">
        <f t="shared" si="11"/>
        <v>57.861249999999998</v>
      </c>
      <c r="G33" s="38">
        <f t="shared" si="12"/>
        <v>82.674282366725251</v>
      </c>
      <c r="H33" s="45">
        <v>0</v>
      </c>
      <c r="I33" s="38">
        <f t="shared" si="18"/>
        <v>0</v>
      </c>
      <c r="J33" s="38">
        <f t="shared" si="13"/>
        <v>82.674282366725251</v>
      </c>
      <c r="K33" s="38">
        <v>1.4</v>
      </c>
      <c r="L33" s="38">
        <f t="shared" si="14"/>
        <v>1.6493225996465737</v>
      </c>
      <c r="M33" s="38">
        <v>0</v>
      </c>
      <c r="N33" s="38">
        <f t="shared" si="15"/>
        <v>0</v>
      </c>
      <c r="O33" s="38">
        <f t="shared" si="16"/>
        <v>59.261249999999997</v>
      </c>
      <c r="P33" s="38">
        <f t="shared" si="17"/>
        <v>84.323604966371818</v>
      </c>
      <c r="Q33" s="71"/>
      <c r="R33" s="100"/>
      <c r="S33" s="100"/>
    </row>
    <row r="34" spans="1:19" ht="30" customHeight="1" x14ac:dyDescent="0.25">
      <c r="A34" s="82">
        <v>17</v>
      </c>
      <c r="B34" s="42" t="s">
        <v>564</v>
      </c>
      <c r="C34" s="42" t="s">
        <v>563</v>
      </c>
      <c r="D34" s="82" t="s">
        <v>727</v>
      </c>
      <c r="E34" s="38">
        <v>38.125</v>
      </c>
      <c r="F34" s="38">
        <f t="shared" ref="F34:F45" si="19">E34/4</f>
        <v>9.53125</v>
      </c>
      <c r="G34" s="38">
        <f t="shared" si="12"/>
        <v>13.618600597253776</v>
      </c>
      <c r="H34" s="38">
        <v>0</v>
      </c>
      <c r="I34" s="38">
        <f t="shared" si="18"/>
        <v>0</v>
      </c>
      <c r="J34" s="38">
        <f t="shared" si="13"/>
        <v>13.618600597253776</v>
      </c>
      <c r="K34" s="38">
        <v>87.5</v>
      </c>
      <c r="L34" s="38">
        <f t="shared" si="14"/>
        <v>103.08266247791086</v>
      </c>
      <c r="M34" s="38">
        <v>40</v>
      </c>
      <c r="N34" s="38">
        <f t="shared" si="15"/>
        <v>40</v>
      </c>
      <c r="O34" s="38">
        <f t="shared" si="16"/>
        <v>137.03125</v>
      </c>
      <c r="P34" s="38">
        <f t="shared" si="17"/>
        <v>156.70126307516463</v>
      </c>
      <c r="Q34" s="71"/>
      <c r="R34" s="100"/>
      <c r="S34" s="100"/>
    </row>
    <row r="35" spans="1:19" ht="30" customHeight="1" x14ac:dyDescent="0.25">
      <c r="A35" s="82">
        <v>18</v>
      </c>
      <c r="B35" s="42" t="s">
        <v>931</v>
      </c>
      <c r="C35" s="42" t="s">
        <v>0</v>
      </c>
      <c r="D35" s="82" t="s">
        <v>727</v>
      </c>
      <c r="E35" s="38">
        <v>10</v>
      </c>
      <c r="F35" s="38">
        <f t="shared" si="19"/>
        <v>2.5</v>
      </c>
      <c r="G35" s="38">
        <f t="shared" si="12"/>
        <v>3.5720919599354164</v>
      </c>
      <c r="H35" s="38">
        <v>87.15</v>
      </c>
      <c r="I35" s="38">
        <f t="shared" si="18"/>
        <v>199.51923076923077</v>
      </c>
      <c r="J35" s="38">
        <f t="shared" si="13"/>
        <v>203.09132272916619</v>
      </c>
      <c r="K35" s="45">
        <v>73.75</v>
      </c>
      <c r="L35" s="38">
        <f t="shared" si="14"/>
        <v>86.883958374239157</v>
      </c>
      <c r="M35" s="38">
        <v>20</v>
      </c>
      <c r="N35" s="38">
        <f t="shared" si="15"/>
        <v>20</v>
      </c>
      <c r="O35" s="38">
        <f t="shared" si="16"/>
        <v>183.4</v>
      </c>
      <c r="P35" s="38">
        <f t="shared" si="17"/>
        <v>309.97528110340534</v>
      </c>
      <c r="Q35" s="71"/>
      <c r="R35" s="100"/>
      <c r="S35" s="100"/>
    </row>
    <row r="36" spans="1:19" ht="30" customHeight="1" x14ac:dyDescent="0.25">
      <c r="A36" s="82">
        <v>19</v>
      </c>
      <c r="B36" s="42" t="s">
        <v>845</v>
      </c>
      <c r="C36" s="42" t="s">
        <v>846</v>
      </c>
      <c r="D36" s="82" t="s">
        <v>727</v>
      </c>
      <c r="E36" s="38">
        <v>27.16</v>
      </c>
      <c r="F36" s="38">
        <f t="shared" si="19"/>
        <v>6.79</v>
      </c>
      <c r="G36" s="38">
        <f t="shared" si="12"/>
        <v>9.7018017631845908</v>
      </c>
      <c r="H36" s="38">
        <v>0</v>
      </c>
      <c r="I36" s="38">
        <f t="shared" si="18"/>
        <v>0</v>
      </c>
      <c r="J36" s="38">
        <f t="shared" si="13"/>
        <v>9.7018017631845908</v>
      </c>
      <c r="K36" s="38">
        <v>58.9</v>
      </c>
      <c r="L36" s="38">
        <f t="shared" si="14"/>
        <v>69.389357942273705</v>
      </c>
      <c r="M36" s="45">
        <v>0</v>
      </c>
      <c r="N36" s="38">
        <f t="shared" si="15"/>
        <v>0</v>
      </c>
      <c r="O36" s="38">
        <f t="shared" si="16"/>
        <v>65.69</v>
      </c>
      <c r="P36" s="38">
        <f t="shared" si="17"/>
        <v>79.091159705458296</v>
      </c>
      <c r="Q36" s="71"/>
      <c r="R36" s="100"/>
      <c r="S36" s="100"/>
    </row>
    <row r="37" spans="1:19" ht="30" customHeight="1" x14ac:dyDescent="0.25">
      <c r="A37" s="82">
        <v>20</v>
      </c>
      <c r="B37" s="42" t="s">
        <v>1</v>
      </c>
      <c r="C37" s="42" t="s">
        <v>2</v>
      </c>
      <c r="D37" s="82" t="s">
        <v>727</v>
      </c>
      <c r="E37" s="135">
        <v>43</v>
      </c>
      <c r="F37" s="135">
        <f t="shared" si="19"/>
        <v>10.75</v>
      </c>
      <c r="G37" s="38">
        <f t="shared" si="12"/>
        <v>15.359995427722291</v>
      </c>
      <c r="H37" s="135">
        <v>16.2</v>
      </c>
      <c r="I37" s="38">
        <f t="shared" si="18"/>
        <v>37.087912087912088</v>
      </c>
      <c r="J37" s="38">
        <f t="shared" si="13"/>
        <v>52.447907515634377</v>
      </c>
      <c r="K37" s="135">
        <v>30</v>
      </c>
      <c r="L37" s="38">
        <f t="shared" si="14"/>
        <v>35.34262713528372</v>
      </c>
      <c r="M37" s="135">
        <v>0</v>
      </c>
      <c r="N37" s="38">
        <f t="shared" si="15"/>
        <v>0</v>
      </c>
      <c r="O37" s="38">
        <f t="shared" si="16"/>
        <v>56.95</v>
      </c>
      <c r="P37" s="38">
        <f t="shared" si="17"/>
        <v>87.79053465091809</v>
      </c>
      <c r="Q37" s="71"/>
      <c r="R37" s="100"/>
      <c r="S37" s="100"/>
    </row>
    <row r="38" spans="1:19" ht="30" customHeight="1" x14ac:dyDescent="0.25">
      <c r="A38" s="82">
        <v>21</v>
      </c>
      <c r="B38" s="42" t="s">
        <v>3</v>
      </c>
      <c r="C38" s="42" t="s">
        <v>4</v>
      </c>
      <c r="D38" s="82" t="s">
        <v>727</v>
      </c>
      <c r="E38" s="38">
        <v>10</v>
      </c>
      <c r="F38" s="38">
        <f t="shared" si="19"/>
        <v>2.5</v>
      </c>
      <c r="G38" s="38">
        <f t="shared" si="12"/>
        <v>3.5720919599354164</v>
      </c>
      <c r="H38" s="38">
        <v>0</v>
      </c>
      <c r="I38" s="38">
        <f t="shared" si="18"/>
        <v>0</v>
      </c>
      <c r="J38" s="38">
        <f t="shared" si="13"/>
        <v>3.5720919599354164</v>
      </c>
      <c r="K38" s="45">
        <v>27.55</v>
      </c>
      <c r="L38" s="38">
        <f t="shared" si="14"/>
        <v>32.456312585902218</v>
      </c>
      <c r="M38" s="38">
        <v>0</v>
      </c>
      <c r="N38" s="38">
        <f t="shared" si="15"/>
        <v>0</v>
      </c>
      <c r="O38" s="38">
        <f t="shared" si="16"/>
        <v>30.05</v>
      </c>
      <c r="P38" s="38">
        <f t="shared" si="17"/>
        <v>36.028404545837631</v>
      </c>
      <c r="Q38" s="71"/>
      <c r="R38" s="100"/>
      <c r="S38" s="100"/>
    </row>
    <row r="39" spans="1:19" ht="30" customHeight="1" x14ac:dyDescent="0.25">
      <c r="A39" s="82">
        <v>22</v>
      </c>
      <c r="B39" s="42" t="s">
        <v>730</v>
      </c>
      <c r="C39" s="42" t="s">
        <v>731</v>
      </c>
      <c r="D39" s="82" t="s">
        <v>727</v>
      </c>
      <c r="E39" s="38">
        <v>50.725000000000001</v>
      </c>
      <c r="F39" s="38">
        <f t="shared" si="19"/>
        <v>12.68125</v>
      </c>
      <c r="G39" s="38">
        <f t="shared" si="12"/>
        <v>18.119436466772399</v>
      </c>
      <c r="H39" s="38">
        <v>0</v>
      </c>
      <c r="I39" s="38">
        <f t="shared" si="18"/>
        <v>0</v>
      </c>
      <c r="J39" s="38">
        <f t="shared" si="13"/>
        <v>18.119436466772399</v>
      </c>
      <c r="K39" s="45">
        <v>1.4</v>
      </c>
      <c r="L39" s="38">
        <f t="shared" si="14"/>
        <v>1.6493225996465737</v>
      </c>
      <c r="M39" s="38">
        <v>30</v>
      </c>
      <c r="N39" s="38">
        <f t="shared" si="15"/>
        <v>30</v>
      </c>
      <c r="O39" s="38">
        <f t="shared" si="16"/>
        <v>44.081249999999997</v>
      </c>
      <c r="P39" s="38">
        <f t="shared" si="17"/>
        <v>49.768759066418973</v>
      </c>
      <c r="Q39" s="71"/>
      <c r="R39" s="100"/>
      <c r="S39" s="100"/>
    </row>
    <row r="40" spans="1:19" ht="30" customHeight="1" x14ac:dyDescent="0.25">
      <c r="A40" s="82">
        <v>23</v>
      </c>
      <c r="B40" s="42" t="s">
        <v>616</v>
      </c>
      <c r="C40" s="42" t="s">
        <v>615</v>
      </c>
      <c r="D40" s="82" t="s">
        <v>727</v>
      </c>
      <c r="E40" s="38">
        <v>288.85000000000002</v>
      </c>
      <c r="F40" s="38">
        <f t="shared" si="19"/>
        <v>72.212500000000006</v>
      </c>
      <c r="G40" s="38">
        <f t="shared" si="12"/>
        <v>103.17987626273451</v>
      </c>
      <c r="H40" s="38">
        <v>0</v>
      </c>
      <c r="I40" s="38">
        <f t="shared" si="18"/>
        <v>0</v>
      </c>
      <c r="J40" s="38">
        <f t="shared" si="13"/>
        <v>103.17987626273451</v>
      </c>
      <c r="K40" s="45">
        <v>254.65</v>
      </c>
      <c r="L40" s="45">
        <v>300</v>
      </c>
      <c r="M40" s="38">
        <v>140</v>
      </c>
      <c r="N40" s="38">
        <f t="shared" si="15"/>
        <v>140</v>
      </c>
      <c r="O40" s="38">
        <f t="shared" si="16"/>
        <v>466.86250000000001</v>
      </c>
      <c r="P40" s="38">
        <f t="shared" si="17"/>
        <v>543.17987626273452</v>
      </c>
      <c r="Q40" s="71"/>
      <c r="R40" s="100"/>
      <c r="S40" s="100"/>
    </row>
    <row r="41" spans="1:19" ht="30" customHeight="1" x14ac:dyDescent="0.25">
      <c r="A41" s="82">
        <v>24</v>
      </c>
      <c r="B41" s="42" t="s">
        <v>848</v>
      </c>
      <c r="C41" s="42" t="s">
        <v>849</v>
      </c>
      <c r="D41" s="82" t="s">
        <v>727</v>
      </c>
      <c r="E41" s="38">
        <v>83.125</v>
      </c>
      <c r="F41" s="38">
        <f t="shared" si="19"/>
        <v>20.78125</v>
      </c>
      <c r="G41" s="38">
        <f t="shared" si="12"/>
        <v>29.693014416963152</v>
      </c>
      <c r="H41" s="38">
        <v>0</v>
      </c>
      <c r="I41" s="38">
        <f t="shared" si="18"/>
        <v>0</v>
      </c>
      <c r="J41" s="38">
        <f t="shared" si="13"/>
        <v>29.693014416963152</v>
      </c>
      <c r="K41" s="38">
        <v>128.5</v>
      </c>
      <c r="L41" s="38">
        <f t="shared" si="14"/>
        <v>151.38425289613195</v>
      </c>
      <c r="M41" s="38">
        <v>0</v>
      </c>
      <c r="N41" s="38">
        <f t="shared" si="15"/>
        <v>0</v>
      </c>
      <c r="O41" s="38">
        <f t="shared" si="16"/>
        <v>149.28125</v>
      </c>
      <c r="P41" s="38">
        <f t="shared" si="17"/>
        <v>181.07726731309509</v>
      </c>
      <c r="Q41" s="71"/>
      <c r="R41" s="100"/>
      <c r="S41" s="100"/>
    </row>
    <row r="42" spans="1:19" ht="30" customHeight="1" x14ac:dyDescent="0.25">
      <c r="A42" s="82">
        <v>25</v>
      </c>
      <c r="B42" s="42" t="s">
        <v>850</v>
      </c>
      <c r="C42" s="42" t="s">
        <v>851</v>
      </c>
      <c r="D42" s="82" t="s">
        <v>727</v>
      </c>
      <c r="E42" s="38">
        <v>79.900000000000006</v>
      </c>
      <c r="F42" s="38">
        <f t="shared" si="19"/>
        <v>19.975000000000001</v>
      </c>
      <c r="G42" s="38">
        <f t="shared" si="12"/>
        <v>28.541014759883979</v>
      </c>
      <c r="H42" s="38">
        <v>0</v>
      </c>
      <c r="I42" s="38">
        <f t="shared" si="18"/>
        <v>0</v>
      </c>
      <c r="J42" s="38">
        <f t="shared" si="13"/>
        <v>28.541014759883979</v>
      </c>
      <c r="K42" s="38">
        <v>0.65</v>
      </c>
      <c r="L42" s="38">
        <f t="shared" si="14"/>
        <v>0.76575692126448069</v>
      </c>
      <c r="M42" s="38">
        <v>0</v>
      </c>
      <c r="N42" s="38">
        <f t="shared" si="15"/>
        <v>0</v>
      </c>
      <c r="O42" s="38">
        <f t="shared" si="16"/>
        <v>20.625</v>
      </c>
      <c r="P42" s="38">
        <f t="shared" si="17"/>
        <v>29.306771681148458</v>
      </c>
      <c r="Q42" s="71"/>
      <c r="R42" s="100"/>
      <c r="S42" s="100"/>
    </row>
    <row r="43" spans="1:19" ht="30" customHeight="1" x14ac:dyDescent="0.25">
      <c r="A43" s="82">
        <v>26</v>
      </c>
      <c r="B43" s="42" t="s">
        <v>449</v>
      </c>
      <c r="C43" s="42" t="s">
        <v>448</v>
      </c>
      <c r="D43" s="82" t="s">
        <v>727</v>
      </c>
      <c r="E43" s="38">
        <v>55</v>
      </c>
      <c r="F43" s="38">
        <f t="shared" si="19"/>
        <v>13.75</v>
      </c>
      <c r="G43" s="38">
        <f t="shared" si="12"/>
        <v>19.646505779644791</v>
      </c>
      <c r="H43" s="38">
        <v>0</v>
      </c>
      <c r="I43" s="38">
        <f t="shared" si="18"/>
        <v>0</v>
      </c>
      <c r="J43" s="38">
        <f t="shared" si="13"/>
        <v>19.646505779644791</v>
      </c>
      <c r="K43" s="45">
        <v>29</v>
      </c>
      <c r="L43" s="38">
        <f t="shared" si="14"/>
        <v>34.164539564107599</v>
      </c>
      <c r="M43" s="38">
        <v>20</v>
      </c>
      <c r="N43" s="38">
        <f t="shared" si="15"/>
        <v>20</v>
      </c>
      <c r="O43" s="38">
        <f t="shared" si="16"/>
        <v>62.75</v>
      </c>
      <c r="P43" s="38">
        <f t="shared" si="17"/>
        <v>73.811045343752397</v>
      </c>
      <c r="Q43" s="71"/>
      <c r="R43" s="100"/>
      <c r="S43" s="100"/>
    </row>
    <row r="44" spans="1:19" ht="30" customHeight="1" x14ac:dyDescent="0.25">
      <c r="A44" s="82">
        <v>27</v>
      </c>
      <c r="B44" s="42" t="s">
        <v>852</v>
      </c>
      <c r="C44" s="42" t="s">
        <v>853</v>
      </c>
      <c r="D44" s="82" t="s">
        <v>727</v>
      </c>
      <c r="E44" s="38">
        <v>313.07499999999999</v>
      </c>
      <c r="F44" s="38">
        <f t="shared" si="19"/>
        <v>78.268749999999997</v>
      </c>
      <c r="G44" s="38">
        <f t="shared" si="12"/>
        <v>111.83326903567806</v>
      </c>
      <c r="H44" s="38">
        <v>0</v>
      </c>
      <c r="I44" s="38">
        <f t="shared" si="18"/>
        <v>0</v>
      </c>
      <c r="J44" s="38">
        <f t="shared" si="13"/>
        <v>111.83326903567806</v>
      </c>
      <c r="K44" s="38">
        <v>10.45</v>
      </c>
      <c r="L44" s="38">
        <f t="shared" si="14"/>
        <v>12.311015118790497</v>
      </c>
      <c r="M44" s="38">
        <v>0</v>
      </c>
      <c r="N44" s="38">
        <f t="shared" si="15"/>
        <v>0</v>
      </c>
      <c r="O44" s="38">
        <f t="shared" si="16"/>
        <v>88.71875</v>
      </c>
      <c r="P44" s="38">
        <f t="shared" si="17"/>
        <v>124.14428415446855</v>
      </c>
      <c r="Q44" s="71"/>
      <c r="R44" s="100"/>
      <c r="S44" s="100"/>
    </row>
    <row r="45" spans="1:19" ht="30" customHeight="1" x14ac:dyDescent="0.25">
      <c r="A45" s="82">
        <v>28</v>
      </c>
      <c r="B45" s="42" t="s">
        <v>453</v>
      </c>
      <c r="C45" s="42" t="s">
        <v>452</v>
      </c>
      <c r="D45" s="82" t="s">
        <v>727</v>
      </c>
      <c r="E45" s="38">
        <v>32.5</v>
      </c>
      <c r="F45" s="38">
        <f t="shared" si="19"/>
        <v>8.125</v>
      </c>
      <c r="G45" s="38">
        <f t="shared" si="12"/>
        <v>11.609298869790104</v>
      </c>
      <c r="H45" s="38">
        <v>0</v>
      </c>
      <c r="I45" s="38">
        <f t="shared" si="18"/>
        <v>0</v>
      </c>
      <c r="J45" s="38">
        <f t="shared" si="13"/>
        <v>11.609298869790104</v>
      </c>
      <c r="K45" s="45">
        <v>42.3</v>
      </c>
      <c r="L45" s="38">
        <f t="shared" si="14"/>
        <v>49.833104260750048</v>
      </c>
      <c r="M45" s="38">
        <v>0</v>
      </c>
      <c r="N45" s="38">
        <f t="shared" si="15"/>
        <v>0</v>
      </c>
      <c r="O45" s="38">
        <f t="shared" si="16"/>
        <v>50.424999999999997</v>
      </c>
      <c r="P45" s="38">
        <f t="shared" si="17"/>
        <v>61.44240313054015</v>
      </c>
      <c r="Q45" s="71"/>
      <c r="R45" s="100"/>
      <c r="S45" s="100"/>
    </row>
    <row r="46" spans="1:19" ht="30" customHeight="1" x14ac:dyDescent="0.25">
      <c r="A46" s="82">
        <v>29</v>
      </c>
      <c r="B46" s="42" t="s">
        <v>335</v>
      </c>
      <c r="C46" s="42" t="s">
        <v>334</v>
      </c>
      <c r="D46" s="82" t="s">
        <v>727</v>
      </c>
      <c r="E46" s="38">
        <v>10</v>
      </c>
      <c r="F46" s="38">
        <f t="shared" ref="F46:F97" si="20">E46/4</f>
        <v>2.5</v>
      </c>
      <c r="G46" s="38">
        <f t="shared" si="12"/>
        <v>3.5720919599354164</v>
      </c>
      <c r="H46" s="38">
        <v>63.9</v>
      </c>
      <c r="I46" s="38">
        <f t="shared" si="18"/>
        <v>146.29120879120879</v>
      </c>
      <c r="J46" s="38">
        <f t="shared" si="13"/>
        <v>149.86330075114421</v>
      </c>
      <c r="K46" s="38">
        <v>25</v>
      </c>
      <c r="L46" s="38">
        <f t="shared" si="14"/>
        <v>29.4521892794031</v>
      </c>
      <c r="M46" s="38">
        <v>0</v>
      </c>
      <c r="N46" s="38">
        <f t="shared" si="15"/>
        <v>0</v>
      </c>
      <c r="O46" s="38">
        <f t="shared" si="16"/>
        <v>91.4</v>
      </c>
      <c r="P46" s="38">
        <f t="shared" si="17"/>
        <v>179.31549003054732</v>
      </c>
      <c r="Q46" s="71"/>
      <c r="R46" s="100"/>
      <c r="S46" s="100"/>
    </row>
    <row r="47" spans="1:19" ht="30" customHeight="1" x14ac:dyDescent="0.25">
      <c r="A47" s="82">
        <v>30</v>
      </c>
      <c r="B47" s="42" t="s">
        <v>906</v>
      </c>
      <c r="C47" s="42" t="s">
        <v>907</v>
      </c>
      <c r="D47" s="82" t="s">
        <v>736</v>
      </c>
      <c r="E47" s="38">
        <v>70</v>
      </c>
      <c r="F47" s="38">
        <f t="shared" si="20"/>
        <v>17.5</v>
      </c>
      <c r="G47" s="38">
        <f t="shared" si="12"/>
        <v>25.004643719547914</v>
      </c>
      <c r="H47" s="38">
        <v>160.05000000000001</v>
      </c>
      <c r="I47" s="38">
        <f t="shared" si="18"/>
        <v>366.41483516483521</v>
      </c>
      <c r="J47" s="38">
        <f t="shared" si="13"/>
        <v>391.41947888438312</v>
      </c>
      <c r="K47" s="45">
        <v>83.85</v>
      </c>
      <c r="L47" s="38">
        <f t="shared" si="14"/>
        <v>98.782642843117998</v>
      </c>
      <c r="M47" s="38">
        <v>110</v>
      </c>
      <c r="N47" s="38">
        <f t="shared" si="15"/>
        <v>110</v>
      </c>
      <c r="O47" s="38">
        <f t="shared" si="16"/>
        <v>371.4</v>
      </c>
      <c r="P47" s="38">
        <f t="shared" si="17"/>
        <v>600.20212172750109</v>
      </c>
      <c r="Q47" s="71"/>
      <c r="R47" s="100"/>
      <c r="S47" s="100"/>
    </row>
    <row r="48" spans="1:19" ht="30" customHeight="1" x14ac:dyDescent="0.25">
      <c r="A48" s="82">
        <v>31</v>
      </c>
      <c r="B48" s="42" t="s">
        <v>877</v>
      </c>
      <c r="C48" s="42" t="s">
        <v>878</v>
      </c>
      <c r="D48" s="82" t="s">
        <v>736</v>
      </c>
      <c r="E48" s="38">
        <v>118.84</v>
      </c>
      <c r="F48" s="38">
        <f t="shared" si="20"/>
        <v>29.71</v>
      </c>
      <c r="G48" s="38">
        <f t="shared" si="12"/>
        <v>42.450740851872489</v>
      </c>
      <c r="H48" s="38">
        <v>0</v>
      </c>
      <c r="I48" s="38">
        <f t="shared" si="18"/>
        <v>0</v>
      </c>
      <c r="J48" s="38">
        <f t="shared" si="13"/>
        <v>42.450740851872489</v>
      </c>
      <c r="K48" s="45">
        <v>3.15</v>
      </c>
      <c r="L48" s="38">
        <f t="shared" si="14"/>
        <v>3.7109758492047908</v>
      </c>
      <c r="M48" s="38">
        <v>20</v>
      </c>
      <c r="N48" s="38">
        <f t="shared" si="15"/>
        <v>20</v>
      </c>
      <c r="O48" s="38">
        <f t="shared" si="16"/>
        <v>52.86</v>
      </c>
      <c r="P48" s="38">
        <f t="shared" si="17"/>
        <v>66.161716701077282</v>
      </c>
      <c r="Q48" s="71"/>
      <c r="R48" s="100"/>
      <c r="S48" s="100"/>
    </row>
    <row r="49" spans="1:19" ht="30" customHeight="1" x14ac:dyDescent="0.25">
      <c r="A49" s="82">
        <v>32</v>
      </c>
      <c r="B49" s="42" t="s">
        <v>5</v>
      </c>
      <c r="C49" s="42" t="s">
        <v>6</v>
      </c>
      <c r="D49" s="82" t="s">
        <v>736</v>
      </c>
      <c r="E49" s="38">
        <v>25</v>
      </c>
      <c r="F49" s="38">
        <f t="shared" si="20"/>
        <v>6.25</v>
      </c>
      <c r="G49" s="38">
        <f t="shared" si="12"/>
        <v>8.9302298998385421</v>
      </c>
      <c r="H49" s="38">
        <v>0</v>
      </c>
      <c r="I49" s="38">
        <f t="shared" si="18"/>
        <v>0</v>
      </c>
      <c r="J49" s="38">
        <f t="shared" si="13"/>
        <v>8.9302298998385421</v>
      </c>
      <c r="K49" s="45">
        <v>177.65</v>
      </c>
      <c r="L49" s="38">
        <f t="shared" si="14"/>
        <v>209.28725701943844</v>
      </c>
      <c r="M49" s="38">
        <v>0</v>
      </c>
      <c r="N49" s="38">
        <f t="shared" si="15"/>
        <v>0</v>
      </c>
      <c r="O49" s="38">
        <f t="shared" si="16"/>
        <v>183.9</v>
      </c>
      <c r="P49" s="38">
        <f t="shared" si="17"/>
        <v>218.21748691927698</v>
      </c>
      <c r="Q49" s="71"/>
      <c r="R49" s="100"/>
      <c r="S49" s="100"/>
    </row>
    <row r="50" spans="1:19" ht="30" customHeight="1" x14ac:dyDescent="0.25">
      <c r="A50" s="82">
        <v>33</v>
      </c>
      <c r="B50" s="42" t="s">
        <v>424</v>
      </c>
      <c r="C50" s="42" t="s">
        <v>350</v>
      </c>
      <c r="D50" s="82" t="s">
        <v>736</v>
      </c>
      <c r="E50" s="38">
        <v>182.35</v>
      </c>
      <c r="F50" s="38">
        <f t="shared" si="20"/>
        <v>45.587499999999999</v>
      </c>
      <c r="G50" s="38">
        <f t="shared" si="12"/>
        <v>65.137096889422324</v>
      </c>
      <c r="H50" s="38">
        <v>0</v>
      </c>
      <c r="I50" s="38">
        <f t="shared" si="18"/>
        <v>0</v>
      </c>
      <c r="J50" s="38">
        <f t="shared" si="13"/>
        <v>65.137096889422324</v>
      </c>
      <c r="K50" s="45">
        <v>29.9</v>
      </c>
      <c r="L50" s="38">
        <f t="shared" si="14"/>
        <v>35.224818378166113</v>
      </c>
      <c r="M50" s="38">
        <v>40</v>
      </c>
      <c r="N50" s="38">
        <f t="shared" si="15"/>
        <v>40</v>
      </c>
      <c r="O50" s="38">
        <f t="shared" si="16"/>
        <v>115.4875</v>
      </c>
      <c r="P50" s="38">
        <f t="shared" si="17"/>
        <v>140.36191526758844</v>
      </c>
      <c r="Q50" s="71"/>
      <c r="R50" s="100"/>
      <c r="S50" s="100"/>
    </row>
    <row r="51" spans="1:19" ht="30" customHeight="1" x14ac:dyDescent="0.25">
      <c r="A51" s="82">
        <v>34</v>
      </c>
      <c r="B51" s="42" t="s">
        <v>356</v>
      </c>
      <c r="C51" s="42" t="s">
        <v>352</v>
      </c>
      <c r="D51" s="82" t="s">
        <v>736</v>
      </c>
      <c r="E51" s="38">
        <v>20.5</v>
      </c>
      <c r="F51" s="38">
        <f t="shared" si="20"/>
        <v>5.125</v>
      </c>
      <c r="G51" s="38">
        <f t="shared" si="12"/>
        <v>7.322788517867604</v>
      </c>
      <c r="H51" s="38">
        <v>48</v>
      </c>
      <c r="I51" s="38">
        <f t="shared" si="18"/>
        <v>109.89010989010988</v>
      </c>
      <c r="J51" s="38">
        <f t="shared" si="13"/>
        <v>117.21289840797749</v>
      </c>
      <c r="K51" s="45">
        <v>26.25</v>
      </c>
      <c r="L51" s="38">
        <f t="shared" si="14"/>
        <v>30.924798743373255</v>
      </c>
      <c r="M51" s="38">
        <v>110</v>
      </c>
      <c r="N51" s="38">
        <f t="shared" si="15"/>
        <v>110</v>
      </c>
      <c r="O51" s="38">
        <f t="shared" si="16"/>
        <v>189.375</v>
      </c>
      <c r="P51" s="38">
        <f t="shared" si="17"/>
        <v>258.13769715135072</v>
      </c>
      <c r="Q51" s="71"/>
      <c r="R51" s="100"/>
      <c r="S51" s="100"/>
    </row>
    <row r="52" spans="1:19" ht="30" customHeight="1" x14ac:dyDescent="0.25">
      <c r="A52" s="82">
        <v>35</v>
      </c>
      <c r="B52" s="42" t="s">
        <v>388</v>
      </c>
      <c r="C52" s="42" t="s">
        <v>377</v>
      </c>
      <c r="D52" s="82" t="s">
        <v>736</v>
      </c>
      <c r="E52" s="38">
        <v>10</v>
      </c>
      <c r="F52" s="38">
        <f t="shared" si="20"/>
        <v>2.5</v>
      </c>
      <c r="G52" s="38">
        <f t="shared" si="12"/>
        <v>3.5720919599354164</v>
      </c>
      <c r="H52" s="38">
        <v>32.85</v>
      </c>
      <c r="I52" s="38">
        <f t="shared" si="18"/>
        <v>75.206043956043956</v>
      </c>
      <c r="J52" s="38">
        <f t="shared" si="13"/>
        <v>78.778135915979377</v>
      </c>
      <c r="K52" s="45">
        <v>168.15</v>
      </c>
      <c r="L52" s="38">
        <f t="shared" si="14"/>
        <v>198.09542509326525</v>
      </c>
      <c r="M52" s="38">
        <v>40</v>
      </c>
      <c r="N52" s="38">
        <f t="shared" si="15"/>
        <v>40</v>
      </c>
      <c r="O52" s="38">
        <f t="shared" si="16"/>
        <v>243.5</v>
      </c>
      <c r="P52" s="38">
        <f t="shared" si="17"/>
        <v>316.87356100924461</v>
      </c>
      <c r="Q52" s="71"/>
      <c r="R52" s="100"/>
      <c r="S52" s="100"/>
    </row>
    <row r="53" spans="1:19" ht="30" customHeight="1" x14ac:dyDescent="0.25">
      <c r="A53" s="82">
        <v>36</v>
      </c>
      <c r="B53" s="42" t="s">
        <v>924</v>
      </c>
      <c r="C53" s="42" t="s">
        <v>925</v>
      </c>
      <c r="D53" s="82" t="s">
        <v>736</v>
      </c>
      <c r="E53" s="38">
        <v>113.8</v>
      </c>
      <c r="F53" s="38">
        <f t="shared" si="20"/>
        <v>28.45</v>
      </c>
      <c r="G53" s="38">
        <f t="shared" si="12"/>
        <v>40.650406504065039</v>
      </c>
      <c r="H53" s="38">
        <v>0</v>
      </c>
      <c r="I53" s="38">
        <f t="shared" si="18"/>
        <v>0</v>
      </c>
      <c r="J53" s="38">
        <f t="shared" si="13"/>
        <v>40.650406504065039</v>
      </c>
      <c r="K53" s="45">
        <v>114.1</v>
      </c>
      <c r="L53" s="38">
        <f t="shared" si="14"/>
        <v>134.41979187119577</v>
      </c>
      <c r="M53" s="38">
        <v>0</v>
      </c>
      <c r="N53" s="38">
        <f t="shared" si="15"/>
        <v>0</v>
      </c>
      <c r="O53" s="38">
        <f t="shared" si="16"/>
        <v>142.54999999999998</v>
      </c>
      <c r="P53" s="38">
        <f t="shared" si="17"/>
        <v>175.07019837526082</v>
      </c>
      <c r="Q53" s="71"/>
      <c r="R53" s="100"/>
      <c r="S53" s="100"/>
    </row>
    <row r="54" spans="1:19" ht="30" customHeight="1" x14ac:dyDescent="0.25">
      <c r="A54" s="82">
        <v>37</v>
      </c>
      <c r="B54" s="42" t="s">
        <v>671</v>
      </c>
      <c r="C54" s="42" t="s">
        <v>670</v>
      </c>
      <c r="D54" s="82" t="s">
        <v>736</v>
      </c>
      <c r="E54" s="38">
        <v>19.074999999999999</v>
      </c>
      <c r="F54" s="38">
        <f t="shared" si="20"/>
        <v>4.7687499999999998</v>
      </c>
      <c r="G54" s="38">
        <f t="shared" si="12"/>
        <v>6.8137654135768067</v>
      </c>
      <c r="H54" s="38">
        <v>63.75</v>
      </c>
      <c r="I54" s="38">
        <f t="shared" si="18"/>
        <v>145.94780219780219</v>
      </c>
      <c r="J54" s="38">
        <f t="shared" si="13"/>
        <v>152.76156761137901</v>
      </c>
      <c r="K54" s="45">
        <v>91.65</v>
      </c>
      <c r="L54" s="38">
        <f t="shared" si="14"/>
        <v>107.97172589829177</v>
      </c>
      <c r="M54" s="38">
        <v>30</v>
      </c>
      <c r="N54" s="38">
        <f t="shared" si="15"/>
        <v>30</v>
      </c>
      <c r="O54" s="38">
        <f t="shared" si="16"/>
        <v>190.16874999999999</v>
      </c>
      <c r="P54" s="38">
        <f t="shared" si="17"/>
        <v>290.73329350967077</v>
      </c>
      <c r="Q54" s="71"/>
      <c r="R54" s="100"/>
      <c r="S54" s="100"/>
    </row>
    <row r="55" spans="1:19" ht="30" customHeight="1" x14ac:dyDescent="0.25">
      <c r="A55" s="82">
        <v>38</v>
      </c>
      <c r="B55" s="42" t="s">
        <v>739</v>
      </c>
      <c r="C55" s="42" t="s">
        <v>740</v>
      </c>
      <c r="D55" s="82" t="s">
        <v>736</v>
      </c>
      <c r="E55" s="38">
        <v>53.284999999999997</v>
      </c>
      <c r="F55" s="38">
        <f t="shared" si="20"/>
        <v>13.321249999999999</v>
      </c>
      <c r="G55" s="38">
        <f t="shared" si="12"/>
        <v>19.033892008515867</v>
      </c>
      <c r="H55" s="38">
        <v>0</v>
      </c>
      <c r="I55" s="38">
        <f t="shared" si="18"/>
        <v>0</v>
      </c>
      <c r="J55" s="38">
        <f t="shared" si="13"/>
        <v>19.033892008515867</v>
      </c>
      <c r="K55" s="45">
        <v>43.2</v>
      </c>
      <c r="L55" s="38">
        <f t="shared" si="14"/>
        <v>50.893383074808561</v>
      </c>
      <c r="M55" s="38">
        <v>0</v>
      </c>
      <c r="N55" s="38">
        <f t="shared" si="15"/>
        <v>0</v>
      </c>
      <c r="O55" s="38">
        <f t="shared" si="16"/>
        <v>56.521250000000002</v>
      </c>
      <c r="P55" s="38">
        <f t="shared" si="17"/>
        <v>69.927275083324432</v>
      </c>
      <c r="Q55" s="71"/>
      <c r="R55" s="100"/>
      <c r="S55" s="100"/>
    </row>
    <row r="56" spans="1:19" ht="30" customHeight="1" x14ac:dyDescent="0.25">
      <c r="A56" s="82">
        <v>39</v>
      </c>
      <c r="B56" s="42" t="s">
        <v>392</v>
      </c>
      <c r="C56" s="42" t="s">
        <v>381</v>
      </c>
      <c r="D56" s="82" t="s">
        <v>736</v>
      </c>
      <c r="E56" s="38">
        <v>22.875</v>
      </c>
      <c r="F56" s="38">
        <f t="shared" si="20"/>
        <v>5.71875</v>
      </c>
      <c r="G56" s="38">
        <f t="shared" si="12"/>
        <v>8.1711603583522656</v>
      </c>
      <c r="H56" s="38">
        <v>75</v>
      </c>
      <c r="I56" s="38">
        <f t="shared" si="18"/>
        <v>171.7032967032967</v>
      </c>
      <c r="J56" s="38">
        <f t="shared" si="13"/>
        <v>179.87445706164897</v>
      </c>
      <c r="K56" s="45">
        <v>91</v>
      </c>
      <c r="L56" s="38">
        <f t="shared" si="14"/>
        <v>107.2059689770273</v>
      </c>
      <c r="M56" s="38">
        <v>170</v>
      </c>
      <c r="N56" s="38">
        <f t="shared" si="15"/>
        <v>170</v>
      </c>
      <c r="O56" s="38">
        <f t="shared" si="16"/>
        <v>341.71875</v>
      </c>
      <c r="P56" s="38">
        <f t="shared" si="17"/>
        <v>457.08042603867625</v>
      </c>
      <c r="Q56" s="71"/>
      <c r="R56" s="100"/>
      <c r="S56" s="100"/>
    </row>
    <row r="57" spans="1:19" ht="30" customHeight="1" x14ac:dyDescent="0.25">
      <c r="A57" s="82">
        <v>40</v>
      </c>
      <c r="B57" s="42" t="s">
        <v>741</v>
      </c>
      <c r="C57" s="42" t="s">
        <v>742</v>
      </c>
      <c r="D57" s="82" t="s">
        <v>736</v>
      </c>
      <c r="E57" s="38">
        <v>10</v>
      </c>
      <c r="F57" s="38">
        <f t="shared" si="20"/>
        <v>2.5</v>
      </c>
      <c r="G57" s="38">
        <f t="shared" si="12"/>
        <v>3.5720919599354164</v>
      </c>
      <c r="H57" s="38">
        <v>64.5</v>
      </c>
      <c r="I57" s="38">
        <f t="shared" si="18"/>
        <v>147.66483516483515</v>
      </c>
      <c r="J57" s="38">
        <f t="shared" si="13"/>
        <v>151.23692712477057</v>
      </c>
      <c r="K57" s="45">
        <v>0</v>
      </c>
      <c r="L57" s="38">
        <f t="shared" si="14"/>
        <v>0</v>
      </c>
      <c r="M57" s="38">
        <v>0</v>
      </c>
      <c r="N57" s="38">
        <f t="shared" si="15"/>
        <v>0</v>
      </c>
      <c r="O57" s="38">
        <f t="shared" si="16"/>
        <v>67</v>
      </c>
      <c r="P57" s="38">
        <f t="shared" si="17"/>
        <v>151.23692712477057</v>
      </c>
      <c r="Q57" s="71"/>
      <c r="R57" s="100"/>
      <c r="S57" s="100"/>
    </row>
    <row r="58" spans="1:19" ht="30" customHeight="1" x14ac:dyDescent="0.25">
      <c r="A58" s="82">
        <v>41</v>
      </c>
      <c r="B58" s="42" t="s">
        <v>681</v>
      </c>
      <c r="C58" s="42" t="s">
        <v>680</v>
      </c>
      <c r="D58" s="82" t="s">
        <v>736</v>
      </c>
      <c r="E58" s="38">
        <v>10</v>
      </c>
      <c r="F58" s="38">
        <f t="shared" si="20"/>
        <v>2.5</v>
      </c>
      <c r="G58" s="38">
        <f t="shared" si="12"/>
        <v>3.5720919599354164</v>
      </c>
      <c r="H58" s="38">
        <v>0</v>
      </c>
      <c r="I58" s="38">
        <f t="shared" si="18"/>
        <v>0</v>
      </c>
      <c r="J58" s="38">
        <f t="shared" si="13"/>
        <v>3.5720919599354164</v>
      </c>
      <c r="K58" s="45">
        <v>38.200000000000003</v>
      </c>
      <c r="L58" s="38">
        <f t="shared" si="14"/>
        <v>45.002945218927941</v>
      </c>
      <c r="M58" s="38">
        <v>0</v>
      </c>
      <c r="N58" s="38">
        <f t="shared" si="15"/>
        <v>0</v>
      </c>
      <c r="O58" s="38">
        <f t="shared" si="16"/>
        <v>40.700000000000003</v>
      </c>
      <c r="P58" s="38">
        <f t="shared" si="17"/>
        <v>48.575037178863354</v>
      </c>
      <c r="Q58" s="71"/>
      <c r="R58" s="100"/>
      <c r="S58" s="100"/>
    </row>
    <row r="59" spans="1:19" ht="30" customHeight="1" x14ac:dyDescent="0.25">
      <c r="A59" s="82">
        <v>42</v>
      </c>
      <c r="B59" s="42" t="s">
        <v>423</v>
      </c>
      <c r="C59" s="42" t="s">
        <v>349</v>
      </c>
      <c r="D59" s="82" t="s">
        <v>736</v>
      </c>
      <c r="E59" s="38">
        <v>131.57499999999999</v>
      </c>
      <c r="F59" s="38">
        <f t="shared" si="20"/>
        <v>32.893749999999997</v>
      </c>
      <c r="G59" s="38">
        <f t="shared" si="12"/>
        <v>46.99979996285024</v>
      </c>
      <c r="H59" s="38">
        <v>0</v>
      </c>
      <c r="I59" s="38">
        <f t="shared" si="18"/>
        <v>0</v>
      </c>
      <c r="J59" s="38">
        <f t="shared" si="13"/>
        <v>46.99979996285024</v>
      </c>
      <c r="K59" s="45">
        <v>18.899999999999999</v>
      </c>
      <c r="L59" s="38">
        <f t="shared" si="14"/>
        <v>22.265855095228744</v>
      </c>
      <c r="M59" s="38">
        <v>0</v>
      </c>
      <c r="N59" s="38">
        <f t="shared" si="15"/>
        <v>0</v>
      </c>
      <c r="O59" s="38">
        <f t="shared" si="16"/>
        <v>51.793749999999996</v>
      </c>
      <c r="P59" s="38">
        <f t="shared" si="17"/>
        <v>69.265655058078977</v>
      </c>
      <c r="Q59" s="71"/>
      <c r="R59" s="100"/>
      <c r="S59" s="100"/>
    </row>
    <row r="60" spans="1:19" ht="30" customHeight="1" x14ac:dyDescent="0.25">
      <c r="A60" s="82">
        <v>43</v>
      </c>
      <c r="B60" s="42" t="s">
        <v>525</v>
      </c>
      <c r="C60" s="42" t="s">
        <v>524</v>
      </c>
      <c r="D60" s="82" t="s">
        <v>736</v>
      </c>
      <c r="E60" s="38">
        <v>97.5</v>
      </c>
      <c r="F60" s="38">
        <f t="shared" si="20"/>
        <v>24.375</v>
      </c>
      <c r="G60" s="38">
        <f t="shared" si="12"/>
        <v>34.827896609370313</v>
      </c>
      <c r="H60" s="38">
        <v>17.399999999999999</v>
      </c>
      <c r="I60" s="38">
        <f t="shared" si="18"/>
        <v>39.835164835164825</v>
      </c>
      <c r="J60" s="38">
        <f t="shared" si="13"/>
        <v>74.663061444535145</v>
      </c>
      <c r="K60" s="45">
        <v>59.8</v>
      </c>
      <c r="L60" s="38">
        <f t="shared" si="14"/>
        <v>70.449636756332225</v>
      </c>
      <c r="M60" s="38">
        <v>40</v>
      </c>
      <c r="N60" s="38">
        <f t="shared" si="15"/>
        <v>40</v>
      </c>
      <c r="O60" s="38">
        <f t="shared" si="16"/>
        <v>141.57499999999999</v>
      </c>
      <c r="P60" s="38">
        <f t="shared" si="17"/>
        <v>185.11269820086738</v>
      </c>
      <c r="Q60" s="71"/>
      <c r="R60" s="100"/>
      <c r="S60" s="100"/>
    </row>
    <row r="61" spans="1:19" ht="30" customHeight="1" x14ac:dyDescent="0.25">
      <c r="A61" s="82">
        <v>44</v>
      </c>
      <c r="B61" s="42" t="s">
        <v>395</v>
      </c>
      <c r="C61" s="42" t="s">
        <v>384</v>
      </c>
      <c r="D61" s="82" t="s">
        <v>736</v>
      </c>
      <c r="E61" s="38">
        <v>42.185000000000002</v>
      </c>
      <c r="F61" s="38">
        <f t="shared" si="20"/>
        <v>10.546250000000001</v>
      </c>
      <c r="G61" s="38">
        <f t="shared" si="12"/>
        <v>15.068869932987555</v>
      </c>
      <c r="H61" s="38">
        <v>32.4</v>
      </c>
      <c r="I61" s="38">
        <f t="shared" si="18"/>
        <v>74.175824175824175</v>
      </c>
      <c r="J61" s="38">
        <f t="shared" si="13"/>
        <v>89.244694108811728</v>
      </c>
      <c r="K61" s="45">
        <v>43.45</v>
      </c>
      <c r="L61" s="38">
        <f t="shared" si="14"/>
        <v>51.187904967602591</v>
      </c>
      <c r="M61" s="38">
        <v>20</v>
      </c>
      <c r="N61" s="38">
        <f t="shared" si="15"/>
        <v>20</v>
      </c>
      <c r="O61" s="38">
        <f t="shared" si="16"/>
        <v>106.39625000000001</v>
      </c>
      <c r="P61" s="38">
        <f t="shared" si="17"/>
        <v>160.43259907641431</v>
      </c>
      <c r="Q61" s="71"/>
      <c r="R61" s="100"/>
      <c r="S61" s="100"/>
    </row>
    <row r="62" spans="1:19" ht="30" customHeight="1" x14ac:dyDescent="0.25">
      <c r="A62" s="82">
        <v>45</v>
      </c>
      <c r="B62" s="42" t="s">
        <v>396</v>
      </c>
      <c r="C62" s="42" t="s">
        <v>385</v>
      </c>
      <c r="D62" s="82" t="s">
        <v>736</v>
      </c>
      <c r="E62" s="38">
        <v>10</v>
      </c>
      <c r="F62" s="38">
        <f t="shared" si="20"/>
        <v>2.5</v>
      </c>
      <c r="G62" s="38">
        <f t="shared" si="12"/>
        <v>3.5720919599354164</v>
      </c>
      <c r="H62" s="38">
        <v>28.5</v>
      </c>
      <c r="I62" s="38">
        <f t="shared" si="18"/>
        <v>65.247252747252745</v>
      </c>
      <c r="J62" s="38">
        <f t="shared" si="13"/>
        <v>68.819344707188165</v>
      </c>
      <c r="K62" s="45">
        <v>57.65</v>
      </c>
      <c r="L62" s="38">
        <f t="shared" si="14"/>
        <v>67.916748478303546</v>
      </c>
      <c r="M62" s="38">
        <v>20</v>
      </c>
      <c r="N62" s="38">
        <f t="shared" si="15"/>
        <v>20</v>
      </c>
      <c r="O62" s="38">
        <f t="shared" si="16"/>
        <v>108.65</v>
      </c>
      <c r="P62" s="38">
        <f t="shared" si="17"/>
        <v>156.73609318549171</v>
      </c>
      <c r="Q62" s="71"/>
      <c r="R62" s="100"/>
      <c r="S62" s="100"/>
    </row>
    <row r="63" spans="1:19" ht="30" customHeight="1" x14ac:dyDescent="0.25">
      <c r="A63" s="82">
        <v>46</v>
      </c>
      <c r="B63" s="42" t="s">
        <v>535</v>
      </c>
      <c r="C63" s="42" t="s">
        <v>534</v>
      </c>
      <c r="D63" s="82" t="s">
        <v>736</v>
      </c>
      <c r="E63" s="38">
        <v>316</v>
      </c>
      <c r="F63" s="38">
        <f t="shared" si="20"/>
        <v>79</v>
      </c>
      <c r="G63" s="38">
        <f t="shared" si="12"/>
        <v>112.87810593395916</v>
      </c>
      <c r="H63" s="38">
        <v>0</v>
      </c>
      <c r="I63" s="38">
        <f t="shared" si="18"/>
        <v>0</v>
      </c>
      <c r="J63" s="38">
        <f t="shared" si="13"/>
        <v>112.87810593395916</v>
      </c>
      <c r="K63" s="45">
        <v>25</v>
      </c>
      <c r="L63" s="38">
        <f t="shared" si="14"/>
        <v>29.4521892794031</v>
      </c>
      <c r="M63" s="38">
        <v>0</v>
      </c>
      <c r="N63" s="38">
        <f t="shared" si="15"/>
        <v>0</v>
      </c>
      <c r="O63" s="38">
        <f t="shared" si="16"/>
        <v>104</v>
      </c>
      <c r="P63" s="38">
        <f t="shared" si="17"/>
        <v>142.33029521336226</v>
      </c>
      <c r="Q63" s="71"/>
      <c r="R63" s="100"/>
      <c r="S63" s="100"/>
    </row>
    <row r="64" spans="1:19" ht="30" customHeight="1" x14ac:dyDescent="0.25">
      <c r="A64" s="82">
        <v>47</v>
      </c>
      <c r="B64" s="42" t="s">
        <v>638</v>
      </c>
      <c r="C64" s="42" t="s">
        <v>637</v>
      </c>
      <c r="D64" s="82" t="s">
        <v>736</v>
      </c>
      <c r="E64" s="38">
        <v>53.104999999999997</v>
      </c>
      <c r="F64" s="38">
        <f t="shared" si="20"/>
        <v>13.276249999999999</v>
      </c>
      <c r="G64" s="38">
        <f t="shared" si="12"/>
        <v>18.969594353237028</v>
      </c>
      <c r="H64" s="38">
        <v>0</v>
      </c>
      <c r="I64" s="38">
        <f t="shared" si="18"/>
        <v>0</v>
      </c>
      <c r="J64" s="38">
        <f t="shared" si="13"/>
        <v>18.969594353237028</v>
      </c>
      <c r="K64" s="45">
        <v>0</v>
      </c>
      <c r="L64" s="38">
        <f t="shared" si="14"/>
        <v>0</v>
      </c>
      <c r="M64" s="38">
        <v>0</v>
      </c>
      <c r="N64" s="38">
        <f t="shared" si="15"/>
        <v>0</v>
      </c>
      <c r="O64" s="38">
        <f t="shared" si="16"/>
        <v>13.276249999999999</v>
      </c>
      <c r="P64" s="38">
        <f t="shared" si="17"/>
        <v>18.969594353237028</v>
      </c>
      <c r="Q64" s="71"/>
      <c r="R64" s="100"/>
      <c r="S64" s="100"/>
    </row>
    <row r="65" spans="1:19" ht="30" customHeight="1" x14ac:dyDescent="0.25">
      <c r="A65" s="82">
        <v>48</v>
      </c>
      <c r="B65" s="42" t="s">
        <v>7</v>
      </c>
      <c r="C65" s="42" t="s">
        <v>8</v>
      </c>
      <c r="D65" s="82" t="s">
        <v>747</v>
      </c>
      <c r="E65" s="38">
        <v>0</v>
      </c>
      <c r="F65" s="38">
        <f t="shared" si="20"/>
        <v>0</v>
      </c>
      <c r="G65" s="38">
        <f t="shared" si="12"/>
        <v>0</v>
      </c>
      <c r="H65" s="38">
        <v>0</v>
      </c>
      <c r="I65" s="38">
        <f t="shared" si="18"/>
        <v>0</v>
      </c>
      <c r="J65" s="38">
        <f t="shared" si="13"/>
        <v>0</v>
      </c>
      <c r="K65" s="45">
        <v>30</v>
      </c>
      <c r="L65" s="38">
        <f t="shared" si="14"/>
        <v>35.34262713528372</v>
      </c>
      <c r="M65" s="38">
        <v>0</v>
      </c>
      <c r="N65" s="38">
        <f t="shared" si="15"/>
        <v>0</v>
      </c>
      <c r="O65" s="38">
        <f t="shared" si="16"/>
        <v>30</v>
      </c>
      <c r="P65" s="38">
        <f t="shared" si="17"/>
        <v>35.34262713528372</v>
      </c>
      <c r="Q65" s="71"/>
      <c r="R65" s="100"/>
      <c r="S65" s="100"/>
    </row>
    <row r="66" spans="1:19" ht="30" customHeight="1" x14ac:dyDescent="0.25">
      <c r="A66" s="82">
        <v>49</v>
      </c>
      <c r="B66" s="42" t="s">
        <v>315</v>
      </c>
      <c r="C66" s="42" t="s">
        <v>314</v>
      </c>
      <c r="D66" s="82" t="s">
        <v>747</v>
      </c>
      <c r="E66" s="38">
        <v>16.625</v>
      </c>
      <c r="F66" s="38">
        <f t="shared" si="20"/>
        <v>4.15625</v>
      </c>
      <c r="G66" s="38">
        <f t="shared" si="12"/>
        <v>5.9386028833926296</v>
      </c>
      <c r="H66" s="38">
        <v>0</v>
      </c>
      <c r="I66" s="38">
        <f t="shared" si="18"/>
        <v>0</v>
      </c>
      <c r="J66" s="38">
        <f t="shared" si="13"/>
        <v>5.9386028833926296</v>
      </c>
      <c r="K66" s="45">
        <v>45.9</v>
      </c>
      <c r="L66" s="38">
        <f t="shared" si="14"/>
        <v>54.074219516984094</v>
      </c>
      <c r="M66" s="38">
        <v>20</v>
      </c>
      <c r="N66" s="38">
        <f t="shared" si="15"/>
        <v>20</v>
      </c>
      <c r="O66" s="38">
        <f t="shared" si="16"/>
        <v>70.056250000000006</v>
      </c>
      <c r="P66" s="38">
        <f t="shared" si="17"/>
        <v>80.01282240037672</v>
      </c>
      <c r="Q66" s="71"/>
      <c r="R66" s="100"/>
      <c r="S66" s="100"/>
    </row>
    <row r="67" spans="1:19" ht="30" customHeight="1" x14ac:dyDescent="0.25">
      <c r="A67" s="82">
        <v>50</v>
      </c>
      <c r="B67" s="42" t="s">
        <v>9</v>
      </c>
      <c r="C67" s="42" t="s">
        <v>10</v>
      </c>
      <c r="D67" s="82" t="s">
        <v>747</v>
      </c>
      <c r="E67" s="38">
        <v>155.815</v>
      </c>
      <c r="F67" s="38">
        <f t="shared" si="20"/>
        <v>38.953749999999999</v>
      </c>
      <c r="G67" s="38">
        <f t="shared" si="12"/>
        <v>55.658550873733695</v>
      </c>
      <c r="H67" s="38">
        <v>0</v>
      </c>
      <c r="I67" s="38">
        <f t="shared" si="18"/>
        <v>0</v>
      </c>
      <c r="J67" s="38">
        <f t="shared" si="13"/>
        <v>55.658550873733695</v>
      </c>
      <c r="K67" s="45">
        <v>69.349999999999994</v>
      </c>
      <c r="L67" s="38">
        <f t="shared" si="14"/>
        <v>81.700373061064198</v>
      </c>
      <c r="M67" s="38">
        <v>90</v>
      </c>
      <c r="N67" s="38">
        <f t="shared" si="15"/>
        <v>90</v>
      </c>
      <c r="O67" s="38">
        <f t="shared" si="16"/>
        <v>198.30374999999998</v>
      </c>
      <c r="P67" s="38">
        <f t="shared" si="17"/>
        <v>227.3589239347979</v>
      </c>
      <c r="Q67" s="71"/>
      <c r="R67" s="100"/>
      <c r="S67" s="100"/>
    </row>
    <row r="68" spans="1:19" ht="30" customHeight="1" x14ac:dyDescent="0.25">
      <c r="A68" s="82">
        <v>51</v>
      </c>
      <c r="B68" s="42" t="s">
        <v>487</v>
      </c>
      <c r="C68" s="42" t="s">
        <v>486</v>
      </c>
      <c r="D68" s="82" t="s">
        <v>747</v>
      </c>
      <c r="E68" s="38">
        <v>81</v>
      </c>
      <c r="F68" s="38">
        <f t="shared" si="20"/>
        <v>20.25</v>
      </c>
      <c r="G68" s="38">
        <f t="shared" si="12"/>
        <v>28.933944875476875</v>
      </c>
      <c r="H68" s="38">
        <v>0</v>
      </c>
      <c r="I68" s="38">
        <f t="shared" si="18"/>
        <v>0</v>
      </c>
      <c r="J68" s="38">
        <f t="shared" si="13"/>
        <v>28.933944875476875</v>
      </c>
      <c r="K68" s="45">
        <v>44.5</v>
      </c>
      <c r="L68" s="38">
        <f t="shared" si="14"/>
        <v>52.42489691733752</v>
      </c>
      <c r="M68" s="38">
        <v>0</v>
      </c>
      <c r="N68" s="38">
        <f t="shared" si="15"/>
        <v>0</v>
      </c>
      <c r="O68" s="38">
        <f t="shared" si="16"/>
        <v>64.75</v>
      </c>
      <c r="P68" s="38">
        <f t="shared" si="17"/>
        <v>81.358841792814388</v>
      </c>
      <c r="Q68" s="71"/>
      <c r="R68" s="100"/>
      <c r="S68" s="100"/>
    </row>
    <row r="69" spans="1:19" ht="30" customHeight="1" x14ac:dyDescent="0.25">
      <c r="A69" s="82">
        <v>52</v>
      </c>
      <c r="B69" s="42" t="s">
        <v>806</v>
      </c>
      <c r="C69" s="42" t="s">
        <v>807</v>
      </c>
      <c r="D69" s="82" t="s">
        <v>747</v>
      </c>
      <c r="E69" s="38">
        <v>28.71</v>
      </c>
      <c r="F69" s="38">
        <f t="shared" si="20"/>
        <v>7.1775000000000002</v>
      </c>
      <c r="G69" s="38">
        <f t="shared" si="12"/>
        <v>10.255476016974582</v>
      </c>
      <c r="H69" s="38">
        <v>0</v>
      </c>
      <c r="I69" s="38">
        <f t="shared" si="18"/>
        <v>0</v>
      </c>
      <c r="J69" s="38">
        <f t="shared" si="13"/>
        <v>10.255476016974582</v>
      </c>
      <c r="K69" s="45">
        <v>1.5</v>
      </c>
      <c r="L69" s="38">
        <f t="shared" si="14"/>
        <v>1.7671313567641862</v>
      </c>
      <c r="M69" s="38">
        <v>20</v>
      </c>
      <c r="N69" s="38">
        <f t="shared" si="15"/>
        <v>20</v>
      </c>
      <c r="O69" s="38">
        <f t="shared" si="16"/>
        <v>28.677500000000002</v>
      </c>
      <c r="P69" s="38">
        <f t="shared" si="17"/>
        <v>32.022607373738765</v>
      </c>
      <c r="Q69" s="71"/>
      <c r="R69" s="100"/>
      <c r="S69" s="100"/>
    </row>
    <row r="70" spans="1:19" ht="30" customHeight="1" x14ac:dyDescent="0.25">
      <c r="A70" s="82">
        <v>53</v>
      </c>
      <c r="B70" s="42" t="s">
        <v>751</v>
      </c>
      <c r="C70" s="42" t="s">
        <v>752</v>
      </c>
      <c r="D70" s="82" t="s">
        <v>750</v>
      </c>
      <c r="E70" s="38">
        <v>170.95</v>
      </c>
      <c r="F70" s="38">
        <f t="shared" si="20"/>
        <v>42.737499999999997</v>
      </c>
      <c r="G70" s="38">
        <f t="shared" si="12"/>
        <v>61.064912055095945</v>
      </c>
      <c r="H70" s="38">
        <v>65.7</v>
      </c>
      <c r="I70" s="38">
        <f t="shared" si="18"/>
        <v>150.41208791208791</v>
      </c>
      <c r="J70" s="38">
        <f t="shared" si="13"/>
        <v>211.47699996718387</v>
      </c>
      <c r="K70" s="45">
        <v>32.65</v>
      </c>
      <c r="L70" s="38">
        <f t="shared" si="14"/>
        <v>38.464559198900453</v>
      </c>
      <c r="M70" s="38">
        <v>0</v>
      </c>
      <c r="N70" s="38">
        <f t="shared" si="15"/>
        <v>0</v>
      </c>
      <c r="O70" s="38">
        <f t="shared" si="16"/>
        <v>141.08750000000001</v>
      </c>
      <c r="P70" s="38">
        <f t="shared" si="17"/>
        <v>249.94155916608432</v>
      </c>
      <c r="Q70" s="71"/>
      <c r="R70" s="100"/>
      <c r="S70" s="100"/>
    </row>
    <row r="71" spans="1:19" ht="30" customHeight="1" x14ac:dyDescent="0.25">
      <c r="A71" s="82">
        <v>54</v>
      </c>
      <c r="B71" s="42" t="s">
        <v>469</v>
      </c>
      <c r="C71" s="42" t="s">
        <v>468</v>
      </c>
      <c r="D71" s="82" t="s">
        <v>750</v>
      </c>
      <c r="E71" s="38">
        <v>10</v>
      </c>
      <c r="F71" s="38">
        <f t="shared" si="20"/>
        <v>2.5</v>
      </c>
      <c r="G71" s="38">
        <f t="shared" si="12"/>
        <v>3.5720919599354164</v>
      </c>
      <c r="H71" s="38">
        <v>129.30000000000001</v>
      </c>
      <c r="I71" s="38">
        <f t="shared" si="18"/>
        <v>296.01648351648356</v>
      </c>
      <c r="J71" s="38">
        <f t="shared" si="13"/>
        <v>299.58857547641895</v>
      </c>
      <c r="K71" s="45">
        <v>32.35</v>
      </c>
      <c r="L71" s="38">
        <f t="shared" si="14"/>
        <v>38.111132927547615</v>
      </c>
      <c r="M71" s="38">
        <v>0</v>
      </c>
      <c r="N71" s="38">
        <f t="shared" si="15"/>
        <v>0</v>
      </c>
      <c r="O71" s="38">
        <f t="shared" si="16"/>
        <v>164.15</v>
      </c>
      <c r="P71" s="38">
        <f t="shared" si="17"/>
        <v>337.69970840396655</v>
      </c>
      <c r="Q71" s="71"/>
      <c r="R71" s="100"/>
      <c r="S71" s="100"/>
    </row>
    <row r="72" spans="1:19" ht="30" customHeight="1" x14ac:dyDescent="0.25">
      <c r="A72" s="82">
        <v>55</v>
      </c>
      <c r="B72" s="42" t="s">
        <v>481</v>
      </c>
      <c r="C72" s="42" t="s">
        <v>480</v>
      </c>
      <c r="D72" s="82" t="s">
        <v>750</v>
      </c>
      <c r="E72" s="38">
        <v>284.82499999999999</v>
      </c>
      <c r="F72" s="38">
        <f t="shared" si="20"/>
        <v>71.206249999999997</v>
      </c>
      <c r="G72" s="38">
        <f t="shared" si="12"/>
        <v>101.7421092488605</v>
      </c>
      <c r="H72" s="38">
        <v>15</v>
      </c>
      <c r="I72" s="38">
        <f t="shared" si="18"/>
        <v>34.340659340659336</v>
      </c>
      <c r="J72" s="38">
        <f t="shared" si="13"/>
        <v>136.08276858951984</v>
      </c>
      <c r="K72" s="45">
        <v>75.25</v>
      </c>
      <c r="L72" s="38">
        <f t="shared" si="14"/>
        <v>88.651089731003339</v>
      </c>
      <c r="M72" s="38">
        <v>0</v>
      </c>
      <c r="N72" s="38">
        <f t="shared" si="15"/>
        <v>0</v>
      </c>
      <c r="O72" s="38">
        <f t="shared" si="16"/>
        <v>161.45625000000001</v>
      </c>
      <c r="P72" s="38">
        <f t="shared" si="17"/>
        <v>224.73385832052318</v>
      </c>
      <c r="Q72" s="71"/>
      <c r="R72" s="100"/>
      <c r="S72" s="100"/>
    </row>
    <row r="73" spans="1:19" ht="30" customHeight="1" x14ac:dyDescent="0.25">
      <c r="A73" s="82">
        <v>56</v>
      </c>
      <c r="B73" s="42" t="s">
        <v>699</v>
      </c>
      <c r="C73" s="42" t="s">
        <v>698</v>
      </c>
      <c r="D73" s="82" t="s">
        <v>750</v>
      </c>
      <c r="E73" s="38">
        <v>78.58</v>
      </c>
      <c r="F73" s="38">
        <f t="shared" si="20"/>
        <v>19.645</v>
      </c>
      <c r="G73" s="38">
        <f t="shared" si="12"/>
        <v>28.069498621172503</v>
      </c>
      <c r="H73" s="38">
        <v>64.5</v>
      </c>
      <c r="I73" s="38">
        <f t="shared" si="18"/>
        <v>147.66483516483515</v>
      </c>
      <c r="J73" s="38">
        <f t="shared" si="13"/>
        <v>175.73433378600765</v>
      </c>
      <c r="K73" s="45">
        <v>191.4</v>
      </c>
      <c r="L73" s="38">
        <f t="shared" si="14"/>
        <v>225.48596112311014</v>
      </c>
      <c r="M73" s="38">
        <v>0</v>
      </c>
      <c r="N73" s="38">
        <f t="shared" si="15"/>
        <v>0</v>
      </c>
      <c r="O73" s="38">
        <f t="shared" si="16"/>
        <v>275.54500000000002</v>
      </c>
      <c r="P73" s="38">
        <f t="shared" si="17"/>
        <v>401.2202949091178</v>
      </c>
      <c r="Q73" s="71"/>
      <c r="R73" s="100"/>
      <c r="S73" s="100"/>
    </row>
    <row r="74" spans="1:19" ht="30" customHeight="1" x14ac:dyDescent="0.25">
      <c r="A74" s="82">
        <v>57</v>
      </c>
      <c r="B74" s="42" t="s">
        <v>842</v>
      </c>
      <c r="C74" s="42" t="s">
        <v>843</v>
      </c>
      <c r="D74" s="82" t="s">
        <v>750</v>
      </c>
      <c r="E74" s="38">
        <v>178.75</v>
      </c>
      <c r="F74" s="38">
        <f t="shared" si="20"/>
        <v>44.6875</v>
      </c>
      <c r="G74" s="38">
        <f t="shared" si="12"/>
        <v>63.851143783845572</v>
      </c>
      <c r="H74" s="38">
        <v>32.1</v>
      </c>
      <c r="I74" s="38">
        <f t="shared" si="18"/>
        <v>73.489010989010978</v>
      </c>
      <c r="J74" s="38">
        <f t="shared" si="13"/>
        <v>137.34015477285655</v>
      </c>
      <c r="K74" s="45">
        <v>80.7</v>
      </c>
      <c r="L74" s="38">
        <f t="shared" si="14"/>
        <v>95.071666993913212</v>
      </c>
      <c r="M74" s="38">
        <v>50</v>
      </c>
      <c r="N74" s="38">
        <f t="shared" si="15"/>
        <v>50</v>
      </c>
      <c r="O74" s="38">
        <f t="shared" si="16"/>
        <v>207.48750000000001</v>
      </c>
      <c r="P74" s="38">
        <f t="shared" si="17"/>
        <v>282.41182176676978</v>
      </c>
      <c r="Q74" s="71"/>
      <c r="R74" s="100"/>
      <c r="S74" s="100"/>
    </row>
    <row r="75" spans="1:19" ht="30" customHeight="1" x14ac:dyDescent="0.25">
      <c r="A75" s="82">
        <v>58</v>
      </c>
      <c r="B75" s="42" t="s">
        <v>926</v>
      </c>
      <c r="C75" s="42" t="s">
        <v>927</v>
      </c>
      <c r="D75" s="82" t="s">
        <v>750</v>
      </c>
      <c r="E75" s="38">
        <v>11.35</v>
      </c>
      <c r="F75" s="38">
        <f t="shared" si="20"/>
        <v>2.8374999999999999</v>
      </c>
      <c r="G75" s="38">
        <f t="shared" si="12"/>
        <v>4.0543243745266979</v>
      </c>
      <c r="H75" s="38">
        <v>75.3</v>
      </c>
      <c r="I75" s="38">
        <f t="shared" si="18"/>
        <v>172.39010989010987</v>
      </c>
      <c r="J75" s="38">
        <f t="shared" si="13"/>
        <v>176.44443426463656</v>
      </c>
      <c r="K75" s="45">
        <v>32</v>
      </c>
      <c r="L75" s="38">
        <f t="shared" si="14"/>
        <v>37.69880227763597</v>
      </c>
      <c r="M75" s="38">
        <v>0</v>
      </c>
      <c r="N75" s="38">
        <f t="shared" si="15"/>
        <v>0</v>
      </c>
      <c r="O75" s="38">
        <f t="shared" si="16"/>
        <v>110.1375</v>
      </c>
      <c r="P75" s="38">
        <f t="shared" si="17"/>
        <v>214.14323654227252</v>
      </c>
      <c r="Q75" s="136"/>
      <c r="R75" s="100"/>
      <c r="S75" s="100"/>
    </row>
    <row r="76" spans="1:19" ht="30" customHeight="1" x14ac:dyDescent="0.25">
      <c r="A76" s="82">
        <v>59</v>
      </c>
      <c r="B76" s="42" t="s">
        <v>859</v>
      </c>
      <c r="C76" s="42" t="s">
        <v>860</v>
      </c>
      <c r="D76" s="82" t="s">
        <v>750</v>
      </c>
      <c r="E76" s="38">
        <v>10</v>
      </c>
      <c r="F76" s="38">
        <f t="shared" si="20"/>
        <v>2.5</v>
      </c>
      <c r="G76" s="38">
        <f t="shared" si="12"/>
        <v>3.5720919599354164</v>
      </c>
      <c r="H76" s="38">
        <v>0</v>
      </c>
      <c r="I76" s="38">
        <f t="shared" si="18"/>
        <v>0</v>
      </c>
      <c r="J76" s="38">
        <f t="shared" si="13"/>
        <v>3.5720919599354164</v>
      </c>
      <c r="K76" s="45">
        <v>4.0999999999999996</v>
      </c>
      <c r="L76" s="38">
        <f t="shared" si="14"/>
        <v>4.8301590418221085</v>
      </c>
      <c r="M76" s="38">
        <v>0</v>
      </c>
      <c r="N76" s="38">
        <f t="shared" si="15"/>
        <v>0</v>
      </c>
      <c r="O76" s="38">
        <f t="shared" si="16"/>
        <v>6.6</v>
      </c>
      <c r="P76" s="38">
        <f t="shared" si="17"/>
        <v>8.4022510017575254</v>
      </c>
      <c r="Q76" s="136"/>
      <c r="R76" s="100"/>
      <c r="S76" s="100"/>
    </row>
    <row r="77" spans="1:19" ht="30" customHeight="1" x14ac:dyDescent="0.25">
      <c r="A77" s="82">
        <v>60</v>
      </c>
      <c r="B77" s="42" t="s">
        <v>475</v>
      </c>
      <c r="C77" s="42" t="s">
        <v>474</v>
      </c>
      <c r="D77" s="82" t="s">
        <v>750</v>
      </c>
      <c r="E77" s="38">
        <v>10</v>
      </c>
      <c r="F77" s="38">
        <f t="shared" si="20"/>
        <v>2.5</v>
      </c>
      <c r="G77" s="38">
        <f t="shared" si="12"/>
        <v>3.5720919599354164</v>
      </c>
      <c r="H77" s="38">
        <v>114.45</v>
      </c>
      <c r="I77" s="38">
        <f t="shared" si="18"/>
        <v>262.01923076923077</v>
      </c>
      <c r="J77" s="38">
        <f t="shared" si="13"/>
        <v>265.59132272916617</v>
      </c>
      <c r="K77" s="45">
        <v>13.8</v>
      </c>
      <c r="L77" s="38">
        <f t="shared" si="14"/>
        <v>16.257608482230513</v>
      </c>
      <c r="M77" s="38">
        <v>110</v>
      </c>
      <c r="N77" s="38">
        <f t="shared" si="15"/>
        <v>110</v>
      </c>
      <c r="O77" s="38">
        <f t="shared" si="16"/>
        <v>240.75</v>
      </c>
      <c r="P77" s="38">
        <f t="shared" si="17"/>
        <v>391.84893121139669</v>
      </c>
      <c r="Q77" s="136"/>
      <c r="R77" s="100"/>
      <c r="S77" s="100"/>
    </row>
    <row r="78" spans="1:19" ht="30" customHeight="1" x14ac:dyDescent="0.25">
      <c r="A78" s="82">
        <v>61</v>
      </c>
      <c r="B78" s="42" t="s">
        <v>701</v>
      </c>
      <c r="C78" s="42" t="s">
        <v>700</v>
      </c>
      <c r="D78" s="82" t="s">
        <v>750</v>
      </c>
      <c r="E78" s="38">
        <v>220.375</v>
      </c>
      <c r="F78" s="38">
        <f t="shared" si="20"/>
        <v>55.09375</v>
      </c>
      <c r="G78" s="38">
        <f t="shared" si="12"/>
        <v>78.719976567076742</v>
      </c>
      <c r="H78" s="38">
        <v>30</v>
      </c>
      <c r="I78" s="38">
        <f t="shared" si="18"/>
        <v>68.681318681318672</v>
      </c>
      <c r="J78" s="38">
        <f t="shared" si="13"/>
        <v>147.4012952483954</v>
      </c>
      <c r="K78" s="45">
        <v>90.45</v>
      </c>
      <c r="L78" s="38">
        <f t="shared" si="14"/>
        <v>106.55802081288043</v>
      </c>
      <c r="M78" s="38">
        <v>50</v>
      </c>
      <c r="N78" s="38">
        <f t="shared" si="15"/>
        <v>50</v>
      </c>
      <c r="O78" s="38">
        <f t="shared" si="16"/>
        <v>225.54374999999999</v>
      </c>
      <c r="P78" s="38">
        <f t="shared" si="17"/>
        <v>303.95931606127584</v>
      </c>
      <c r="Q78" s="136"/>
      <c r="R78" s="100"/>
      <c r="S78" s="100"/>
    </row>
    <row r="79" spans="1:19" ht="30" customHeight="1" x14ac:dyDescent="0.25">
      <c r="A79" s="82">
        <v>62</v>
      </c>
      <c r="B79" s="42" t="s">
        <v>477</v>
      </c>
      <c r="C79" s="42" t="s">
        <v>476</v>
      </c>
      <c r="D79" s="82" t="s">
        <v>750</v>
      </c>
      <c r="E79" s="38">
        <v>49.375</v>
      </c>
      <c r="F79" s="38">
        <f t="shared" si="20"/>
        <v>12.34375</v>
      </c>
      <c r="G79" s="38">
        <f t="shared" si="12"/>
        <v>17.637204052181119</v>
      </c>
      <c r="H79" s="38">
        <v>79.2</v>
      </c>
      <c r="I79" s="38">
        <f t="shared" si="18"/>
        <v>181.31868131868131</v>
      </c>
      <c r="J79" s="38">
        <f t="shared" si="13"/>
        <v>198.95588537086243</v>
      </c>
      <c r="K79" s="45">
        <v>146.80000000000001</v>
      </c>
      <c r="L79" s="38">
        <f t="shared" si="14"/>
        <v>172.94325544865501</v>
      </c>
      <c r="M79" s="38">
        <v>20</v>
      </c>
      <c r="N79" s="38">
        <f t="shared" si="15"/>
        <v>20</v>
      </c>
      <c r="O79" s="38">
        <f t="shared" si="16"/>
        <v>258.34375</v>
      </c>
      <c r="P79" s="38">
        <f t="shared" si="17"/>
        <v>391.89914081951747</v>
      </c>
      <c r="Q79" s="71"/>
      <c r="R79" s="100"/>
      <c r="S79" s="100"/>
    </row>
    <row r="80" spans="1:19" ht="30" customHeight="1" x14ac:dyDescent="0.25">
      <c r="A80" s="82">
        <v>63</v>
      </c>
      <c r="B80" s="42" t="s">
        <v>861</v>
      </c>
      <c r="C80" s="42" t="s">
        <v>862</v>
      </c>
      <c r="D80" s="82" t="s">
        <v>750</v>
      </c>
      <c r="E80" s="38">
        <v>10</v>
      </c>
      <c r="F80" s="38">
        <f t="shared" si="20"/>
        <v>2.5</v>
      </c>
      <c r="G80" s="38">
        <f t="shared" si="12"/>
        <v>3.5720919599354164</v>
      </c>
      <c r="H80" s="38">
        <v>60</v>
      </c>
      <c r="I80" s="38">
        <f t="shared" si="18"/>
        <v>137.36263736263734</v>
      </c>
      <c r="J80" s="38">
        <f t="shared" ref="J80:J99" si="21">G80+I80</f>
        <v>140.93472932257276</v>
      </c>
      <c r="K80" s="45">
        <v>28.75</v>
      </c>
      <c r="L80" s="38">
        <f t="shared" si="14"/>
        <v>33.870017671313569</v>
      </c>
      <c r="M80" s="38">
        <v>40</v>
      </c>
      <c r="N80" s="38">
        <f t="shared" si="15"/>
        <v>40</v>
      </c>
      <c r="O80" s="38">
        <f t="shared" ref="O80:O99" si="22">F80+H80+K80+M80</f>
        <v>131.25</v>
      </c>
      <c r="P80" s="38">
        <f t="shared" ref="P80:P99" si="23">J80+L80+N80</f>
        <v>214.80474699388634</v>
      </c>
      <c r="Q80" s="71"/>
      <c r="R80" s="100"/>
      <c r="S80" s="100"/>
    </row>
    <row r="81" spans="1:19" ht="30" customHeight="1" x14ac:dyDescent="0.25">
      <c r="A81" s="82">
        <v>64</v>
      </c>
      <c r="B81" s="42" t="s">
        <v>628</v>
      </c>
      <c r="C81" s="42" t="s">
        <v>627</v>
      </c>
      <c r="D81" s="82" t="s">
        <v>750</v>
      </c>
      <c r="E81" s="38">
        <v>18.745000000000001</v>
      </c>
      <c r="F81" s="38">
        <f t="shared" si="20"/>
        <v>4.6862500000000002</v>
      </c>
      <c r="G81" s="38">
        <f t="shared" si="12"/>
        <v>6.6958863788989387</v>
      </c>
      <c r="H81" s="38">
        <v>62.4</v>
      </c>
      <c r="I81" s="38">
        <f t="shared" si="18"/>
        <v>142.85714285714286</v>
      </c>
      <c r="J81" s="38">
        <f t="shared" si="21"/>
        <v>149.55302923604179</v>
      </c>
      <c r="K81" s="45">
        <v>181.3</v>
      </c>
      <c r="L81" s="38">
        <f t="shared" si="14"/>
        <v>213.58727665423129</v>
      </c>
      <c r="M81" s="38">
        <v>20</v>
      </c>
      <c r="N81" s="38">
        <f t="shared" si="15"/>
        <v>20</v>
      </c>
      <c r="O81" s="38">
        <f t="shared" si="22"/>
        <v>268.38625000000002</v>
      </c>
      <c r="P81" s="38">
        <f t="shared" si="23"/>
        <v>383.14030589027311</v>
      </c>
      <c r="Q81" s="71"/>
      <c r="R81" s="100"/>
      <c r="S81" s="100"/>
    </row>
    <row r="82" spans="1:19" ht="30" customHeight="1" x14ac:dyDescent="0.25">
      <c r="A82" s="82">
        <v>65</v>
      </c>
      <c r="B82" s="42" t="s">
        <v>755</v>
      </c>
      <c r="C82" s="42" t="s">
        <v>756</v>
      </c>
      <c r="D82" s="82" t="s">
        <v>750</v>
      </c>
      <c r="E82" s="38">
        <v>17.7</v>
      </c>
      <c r="F82" s="38">
        <f t="shared" si="20"/>
        <v>4.4249999999999998</v>
      </c>
      <c r="G82" s="38">
        <f t="shared" si="12"/>
        <v>6.3226027690856874</v>
      </c>
      <c r="H82" s="38">
        <v>64.95</v>
      </c>
      <c r="I82" s="38">
        <f t="shared" si="18"/>
        <v>148.69505494505495</v>
      </c>
      <c r="J82" s="38">
        <f t="shared" si="21"/>
        <v>155.01765771414063</v>
      </c>
      <c r="K82" s="45">
        <v>60.5</v>
      </c>
      <c r="L82" s="38">
        <f t="shared" si="14"/>
        <v>71.274298056155502</v>
      </c>
      <c r="M82" s="38">
        <v>40</v>
      </c>
      <c r="N82" s="38">
        <f t="shared" si="15"/>
        <v>40</v>
      </c>
      <c r="O82" s="38">
        <f t="shared" si="22"/>
        <v>169.875</v>
      </c>
      <c r="P82" s="38">
        <f t="shared" si="23"/>
        <v>266.29195577029611</v>
      </c>
      <c r="Q82" s="71"/>
      <c r="R82" s="100"/>
      <c r="S82" s="100"/>
    </row>
    <row r="83" spans="1:19" ht="30" customHeight="1" x14ac:dyDescent="0.25">
      <c r="A83" s="82">
        <v>66</v>
      </c>
      <c r="B83" s="42" t="s">
        <v>757</v>
      </c>
      <c r="C83" s="42" t="s">
        <v>758</v>
      </c>
      <c r="D83" s="82" t="s">
        <v>750</v>
      </c>
      <c r="E83" s="38">
        <v>0</v>
      </c>
      <c r="F83" s="38">
        <f t="shared" si="20"/>
        <v>0</v>
      </c>
      <c r="G83" s="38">
        <f t="shared" ref="G83:G94" si="24">F83*$G$95/$F$95</f>
        <v>0</v>
      </c>
      <c r="H83" s="38">
        <v>0</v>
      </c>
      <c r="I83" s="38">
        <f t="shared" si="18"/>
        <v>0</v>
      </c>
      <c r="J83" s="38">
        <f t="shared" si="21"/>
        <v>0</v>
      </c>
      <c r="K83" s="45">
        <v>0</v>
      </c>
      <c r="L83" s="38">
        <f t="shared" ref="L83:L99" si="25">K83*$L$40/$K$40</f>
        <v>0</v>
      </c>
      <c r="M83" s="38">
        <v>0</v>
      </c>
      <c r="N83" s="38">
        <f t="shared" ref="N83:N88" si="26">M83*$N$89/$M$89</f>
        <v>0</v>
      </c>
      <c r="O83" s="38">
        <f t="shared" si="22"/>
        <v>0</v>
      </c>
      <c r="P83" s="38">
        <f t="shared" si="23"/>
        <v>0</v>
      </c>
      <c r="Q83" s="71"/>
      <c r="R83" s="100"/>
      <c r="S83" s="100"/>
    </row>
    <row r="84" spans="1:19" ht="30" customHeight="1" x14ac:dyDescent="0.25">
      <c r="A84" s="82">
        <v>67</v>
      </c>
      <c r="B84" s="42" t="s">
        <v>582</v>
      </c>
      <c r="C84" s="42" t="s">
        <v>581</v>
      </c>
      <c r="D84" s="82" t="s">
        <v>750</v>
      </c>
      <c r="E84" s="38">
        <v>10</v>
      </c>
      <c r="F84" s="38">
        <f t="shared" si="20"/>
        <v>2.5</v>
      </c>
      <c r="G84" s="38">
        <f t="shared" si="24"/>
        <v>3.5720919599354164</v>
      </c>
      <c r="H84" s="38">
        <v>0</v>
      </c>
      <c r="I84" s="38">
        <f t="shared" si="18"/>
        <v>0</v>
      </c>
      <c r="J84" s="38">
        <f t="shared" si="21"/>
        <v>3.5720919599354164</v>
      </c>
      <c r="K84" s="45">
        <v>34.799999999999997</v>
      </c>
      <c r="L84" s="38">
        <f t="shared" si="25"/>
        <v>40.997447476929118</v>
      </c>
      <c r="M84" s="38">
        <v>0</v>
      </c>
      <c r="N84" s="38">
        <f t="shared" si="26"/>
        <v>0</v>
      </c>
      <c r="O84" s="38">
        <f t="shared" si="22"/>
        <v>37.299999999999997</v>
      </c>
      <c r="P84" s="38">
        <f t="shared" si="23"/>
        <v>44.569539436864531</v>
      </c>
      <c r="Q84" s="71"/>
      <c r="R84" s="100"/>
      <c r="S84" s="100"/>
    </row>
    <row r="85" spans="1:19" ht="30" customHeight="1" x14ac:dyDescent="0.25">
      <c r="A85" s="82">
        <v>68</v>
      </c>
      <c r="B85" s="42" t="s">
        <v>759</v>
      </c>
      <c r="C85" s="42" t="s">
        <v>760</v>
      </c>
      <c r="D85" s="82" t="s">
        <v>750</v>
      </c>
      <c r="E85" s="38">
        <v>30.395</v>
      </c>
      <c r="F85" s="38">
        <f t="shared" si="20"/>
        <v>7.5987499999999999</v>
      </c>
      <c r="G85" s="38">
        <f t="shared" si="24"/>
        <v>10.857373512223699</v>
      </c>
      <c r="H85" s="38">
        <v>32.25</v>
      </c>
      <c r="I85" s="38">
        <f t="shared" si="18"/>
        <v>73.832417582417577</v>
      </c>
      <c r="J85" s="38">
        <f t="shared" si="21"/>
        <v>84.689791094641279</v>
      </c>
      <c r="K85" s="45">
        <v>74.650000000000006</v>
      </c>
      <c r="L85" s="38">
        <f t="shared" si="25"/>
        <v>87.944237188297663</v>
      </c>
      <c r="M85" s="38">
        <v>20</v>
      </c>
      <c r="N85" s="38">
        <f t="shared" si="26"/>
        <v>20</v>
      </c>
      <c r="O85" s="38">
        <f t="shared" si="22"/>
        <v>134.49875</v>
      </c>
      <c r="P85" s="38">
        <f t="shared" si="23"/>
        <v>192.63402828293894</v>
      </c>
      <c r="Q85" s="71"/>
      <c r="R85" s="100"/>
      <c r="S85" s="100"/>
    </row>
    <row r="86" spans="1:19" ht="30" customHeight="1" x14ac:dyDescent="0.25">
      <c r="A86" s="82">
        <v>69</v>
      </c>
      <c r="B86" s="42" t="s">
        <v>863</v>
      </c>
      <c r="C86" s="42" t="s">
        <v>864</v>
      </c>
      <c r="D86" s="82" t="s">
        <v>750</v>
      </c>
      <c r="E86" s="38">
        <v>16.600000000000001</v>
      </c>
      <c r="F86" s="38">
        <f t="shared" si="20"/>
        <v>4.1500000000000004</v>
      </c>
      <c r="G86" s="38">
        <f t="shared" si="24"/>
        <v>5.9296726534927915</v>
      </c>
      <c r="H86" s="38">
        <v>75</v>
      </c>
      <c r="I86" s="38">
        <f t="shared" si="18"/>
        <v>171.7032967032967</v>
      </c>
      <c r="J86" s="38">
        <f t="shared" si="21"/>
        <v>177.63296935678949</v>
      </c>
      <c r="K86" s="45">
        <v>69.95</v>
      </c>
      <c r="L86" s="38">
        <f t="shared" si="25"/>
        <v>82.407225603769874</v>
      </c>
      <c r="M86" s="38">
        <v>110</v>
      </c>
      <c r="N86" s="38">
        <f t="shared" si="26"/>
        <v>110</v>
      </c>
      <c r="O86" s="38">
        <f t="shared" si="22"/>
        <v>259.10000000000002</v>
      </c>
      <c r="P86" s="38">
        <f t="shared" si="23"/>
        <v>370.04019496055935</v>
      </c>
      <c r="Q86" s="71"/>
      <c r="R86" s="100"/>
      <c r="S86" s="100"/>
    </row>
    <row r="87" spans="1:19" ht="30" customHeight="1" x14ac:dyDescent="0.25">
      <c r="A87" s="82">
        <v>70</v>
      </c>
      <c r="B87" s="42" t="s">
        <v>865</v>
      </c>
      <c r="C87" s="42" t="s">
        <v>866</v>
      </c>
      <c r="D87" s="82" t="s">
        <v>750</v>
      </c>
      <c r="E87" s="38">
        <v>136</v>
      </c>
      <c r="F87" s="38">
        <f t="shared" si="20"/>
        <v>34</v>
      </c>
      <c r="G87" s="38">
        <f t="shared" si="24"/>
        <v>48.580450655121666</v>
      </c>
      <c r="H87" s="38">
        <v>160.35</v>
      </c>
      <c r="I87" s="38">
        <f t="shared" ref="I87:I99" si="27">H87*$I$21/$H$21</f>
        <v>367.10164835164835</v>
      </c>
      <c r="J87" s="38">
        <f t="shared" si="21"/>
        <v>415.68209900677004</v>
      </c>
      <c r="K87" s="45">
        <v>38.950000000000003</v>
      </c>
      <c r="L87" s="38">
        <f t="shared" si="25"/>
        <v>45.886510897310032</v>
      </c>
      <c r="M87" s="38">
        <v>110</v>
      </c>
      <c r="N87" s="38">
        <f t="shared" si="26"/>
        <v>110</v>
      </c>
      <c r="O87" s="38">
        <f t="shared" si="22"/>
        <v>343.3</v>
      </c>
      <c r="P87" s="38">
        <f t="shared" si="23"/>
        <v>571.56860990408006</v>
      </c>
      <c r="Q87" s="71"/>
      <c r="R87" s="100"/>
      <c r="S87" s="100"/>
    </row>
    <row r="88" spans="1:19" ht="30" customHeight="1" x14ac:dyDescent="0.25">
      <c r="A88" s="82">
        <v>71</v>
      </c>
      <c r="B88" s="42" t="s">
        <v>867</v>
      </c>
      <c r="C88" s="42" t="s">
        <v>868</v>
      </c>
      <c r="D88" s="82" t="s">
        <v>750</v>
      </c>
      <c r="E88" s="38">
        <v>100</v>
      </c>
      <c r="F88" s="38">
        <f t="shared" si="20"/>
        <v>25</v>
      </c>
      <c r="G88" s="38">
        <f t="shared" si="24"/>
        <v>35.720919599354168</v>
      </c>
      <c r="H88" s="38">
        <v>75</v>
      </c>
      <c r="I88" s="38">
        <f t="shared" si="27"/>
        <v>171.7032967032967</v>
      </c>
      <c r="J88" s="38">
        <f t="shared" si="21"/>
        <v>207.42421630265088</v>
      </c>
      <c r="K88" s="45">
        <v>3.4</v>
      </c>
      <c r="L88" s="38">
        <f t="shared" si="25"/>
        <v>4.0054977419988216</v>
      </c>
      <c r="M88" s="38">
        <v>0</v>
      </c>
      <c r="N88" s="38">
        <f t="shared" si="26"/>
        <v>0</v>
      </c>
      <c r="O88" s="38">
        <f t="shared" si="22"/>
        <v>103.4</v>
      </c>
      <c r="P88" s="38">
        <f t="shared" si="23"/>
        <v>211.4297140446497</v>
      </c>
      <c r="Q88" s="71"/>
      <c r="R88" s="100"/>
      <c r="S88" s="100"/>
    </row>
    <row r="89" spans="1:19" ht="30" customHeight="1" x14ac:dyDescent="0.25">
      <c r="A89" s="82">
        <v>72</v>
      </c>
      <c r="B89" s="42" t="s">
        <v>869</v>
      </c>
      <c r="C89" s="42" t="s">
        <v>870</v>
      </c>
      <c r="D89" s="82" t="s">
        <v>750</v>
      </c>
      <c r="E89" s="38">
        <v>22.375</v>
      </c>
      <c r="F89" s="38">
        <f t="shared" si="20"/>
        <v>5.59375</v>
      </c>
      <c r="G89" s="38">
        <f t="shared" si="24"/>
        <v>7.9925557603554944</v>
      </c>
      <c r="H89" s="38">
        <v>135</v>
      </c>
      <c r="I89" s="38">
        <f t="shared" si="27"/>
        <v>309.06593406593407</v>
      </c>
      <c r="J89" s="38">
        <f t="shared" si="21"/>
        <v>317.05848982628959</v>
      </c>
      <c r="K89" s="45">
        <v>155.44999999999999</v>
      </c>
      <c r="L89" s="38">
        <f t="shared" si="25"/>
        <v>183.13371293932849</v>
      </c>
      <c r="M89" s="38">
        <v>200</v>
      </c>
      <c r="N89" s="45">
        <v>200</v>
      </c>
      <c r="O89" s="38">
        <f t="shared" si="22"/>
        <v>496.04374999999999</v>
      </c>
      <c r="P89" s="38">
        <f t="shared" si="23"/>
        <v>700.19220276561805</v>
      </c>
      <c r="Q89" s="71"/>
      <c r="R89" s="100"/>
      <c r="S89" s="100"/>
    </row>
    <row r="90" spans="1:19" ht="30" customHeight="1" x14ac:dyDescent="0.25">
      <c r="A90" s="82">
        <v>73</v>
      </c>
      <c r="B90" s="42" t="s">
        <v>871</v>
      </c>
      <c r="C90" s="42" t="s">
        <v>872</v>
      </c>
      <c r="D90" s="82" t="s">
        <v>750</v>
      </c>
      <c r="E90" s="38">
        <v>40.950000000000003</v>
      </c>
      <c r="F90" s="38">
        <f t="shared" si="20"/>
        <v>10.237500000000001</v>
      </c>
      <c r="G90" s="38">
        <f t="shared" si="24"/>
        <v>14.627716575935532</v>
      </c>
      <c r="H90" s="38">
        <v>80.400000000000006</v>
      </c>
      <c r="I90" s="38">
        <f t="shared" si="27"/>
        <v>184.06593406593407</v>
      </c>
      <c r="J90" s="38">
        <f t="shared" si="21"/>
        <v>198.6936506418696</v>
      </c>
      <c r="K90" s="45">
        <v>11.15</v>
      </c>
      <c r="L90" s="38">
        <f t="shared" si="25"/>
        <v>13.135676418613784</v>
      </c>
      <c r="M90" s="38">
        <v>40</v>
      </c>
      <c r="N90" s="45">
        <f>M90*$N$89/$M$89</f>
        <v>40</v>
      </c>
      <c r="O90" s="38">
        <f t="shared" si="22"/>
        <v>141.78750000000002</v>
      </c>
      <c r="P90" s="38">
        <f t="shared" si="23"/>
        <v>251.82932706048337</v>
      </c>
      <c r="Q90" s="71"/>
      <c r="R90" s="100"/>
      <c r="S90" s="100"/>
    </row>
    <row r="91" spans="1:19" ht="30" customHeight="1" x14ac:dyDescent="0.25">
      <c r="A91" s="82">
        <v>74</v>
      </c>
      <c r="B91" s="58" t="s">
        <v>632</v>
      </c>
      <c r="C91" s="58" t="s">
        <v>631</v>
      </c>
      <c r="D91" s="82" t="s">
        <v>750</v>
      </c>
      <c r="E91" s="38">
        <v>119.985</v>
      </c>
      <c r="F91" s="38">
        <f t="shared" si="20"/>
        <v>29.99625</v>
      </c>
      <c r="G91" s="38">
        <f t="shared" si="24"/>
        <v>42.859745381285094</v>
      </c>
      <c r="H91" s="38">
        <v>130.5</v>
      </c>
      <c r="I91" s="38">
        <f t="shared" si="27"/>
        <v>298.76373626373623</v>
      </c>
      <c r="J91" s="38">
        <f t="shared" si="21"/>
        <v>341.62348164502134</v>
      </c>
      <c r="K91" s="45">
        <v>33.450000000000003</v>
      </c>
      <c r="L91" s="38">
        <f t="shared" si="25"/>
        <v>39.407029255841351</v>
      </c>
      <c r="M91" s="38">
        <v>160</v>
      </c>
      <c r="N91" s="45">
        <f t="shared" ref="N91:N99" si="28">M91*$N$89/$M$89</f>
        <v>160</v>
      </c>
      <c r="O91" s="38">
        <f t="shared" si="22"/>
        <v>353.94625000000002</v>
      </c>
      <c r="P91" s="38">
        <f t="shared" si="23"/>
        <v>541.03051090086274</v>
      </c>
      <c r="Q91" s="71"/>
      <c r="R91" s="100"/>
      <c r="S91" s="100"/>
    </row>
    <row r="92" spans="1:19" ht="30" customHeight="1" x14ac:dyDescent="0.25">
      <c r="A92" s="82">
        <v>75</v>
      </c>
      <c r="B92" s="42" t="s">
        <v>509</v>
      </c>
      <c r="C92" s="42" t="s">
        <v>508</v>
      </c>
      <c r="D92" s="82" t="s">
        <v>763</v>
      </c>
      <c r="E92" s="38">
        <v>64.3</v>
      </c>
      <c r="F92" s="38">
        <f t="shared" si="20"/>
        <v>16.074999999999999</v>
      </c>
      <c r="G92" s="38">
        <f t="shared" si="24"/>
        <v>22.968551302384729</v>
      </c>
      <c r="H92" s="38">
        <v>0</v>
      </c>
      <c r="I92" s="38">
        <f t="shared" si="27"/>
        <v>0</v>
      </c>
      <c r="J92" s="38">
        <f t="shared" si="21"/>
        <v>22.968551302384729</v>
      </c>
      <c r="K92" s="45">
        <v>182.1</v>
      </c>
      <c r="L92" s="38">
        <f t="shared" si="25"/>
        <v>214.52974671117218</v>
      </c>
      <c r="M92" s="38">
        <v>0</v>
      </c>
      <c r="N92" s="45">
        <f t="shared" si="28"/>
        <v>0</v>
      </c>
      <c r="O92" s="38">
        <f t="shared" si="22"/>
        <v>198.17499999999998</v>
      </c>
      <c r="P92" s="38">
        <f t="shared" si="23"/>
        <v>237.49829801355691</v>
      </c>
      <c r="Q92" s="71"/>
      <c r="R92" s="100"/>
      <c r="S92" s="100"/>
    </row>
    <row r="93" spans="1:19" ht="30" customHeight="1" x14ac:dyDescent="0.25">
      <c r="A93" s="82">
        <v>76</v>
      </c>
      <c r="B93" s="42" t="s">
        <v>826</v>
      </c>
      <c r="C93" s="42" t="s">
        <v>827</v>
      </c>
      <c r="D93" s="82" t="s">
        <v>763</v>
      </c>
      <c r="E93" s="38">
        <v>10</v>
      </c>
      <c r="F93" s="38">
        <f t="shared" si="20"/>
        <v>2.5</v>
      </c>
      <c r="G93" s="38">
        <f t="shared" si="24"/>
        <v>3.5720919599354164</v>
      </c>
      <c r="H93" s="38">
        <v>0</v>
      </c>
      <c r="I93" s="38">
        <f t="shared" si="27"/>
        <v>0</v>
      </c>
      <c r="J93" s="38">
        <f t="shared" si="21"/>
        <v>3.5720919599354164</v>
      </c>
      <c r="K93" s="45">
        <v>82.25</v>
      </c>
      <c r="L93" s="38">
        <f t="shared" si="25"/>
        <v>96.897702729236201</v>
      </c>
      <c r="M93" s="38">
        <v>0</v>
      </c>
      <c r="N93" s="45">
        <f t="shared" si="28"/>
        <v>0</v>
      </c>
      <c r="O93" s="38">
        <f t="shared" si="22"/>
        <v>84.75</v>
      </c>
      <c r="P93" s="38">
        <f t="shared" si="23"/>
        <v>100.46979468917162</v>
      </c>
      <c r="Q93" s="71"/>
      <c r="R93" s="100"/>
      <c r="S93" s="100"/>
    </row>
    <row r="94" spans="1:19" ht="30" customHeight="1" x14ac:dyDescent="0.25">
      <c r="A94" s="82">
        <v>77</v>
      </c>
      <c r="B94" s="42" t="s">
        <v>519</v>
      </c>
      <c r="C94" s="42" t="s">
        <v>518</v>
      </c>
      <c r="D94" s="82" t="s">
        <v>763</v>
      </c>
      <c r="E94" s="38">
        <v>82.15</v>
      </c>
      <c r="F94" s="38">
        <f t="shared" si="20"/>
        <v>20.537500000000001</v>
      </c>
      <c r="G94" s="38">
        <f t="shared" si="24"/>
        <v>29.344735450869447</v>
      </c>
      <c r="H94" s="38">
        <v>0</v>
      </c>
      <c r="I94" s="38">
        <f t="shared" si="27"/>
        <v>0</v>
      </c>
      <c r="J94" s="38">
        <f t="shared" si="21"/>
        <v>29.344735450869447</v>
      </c>
      <c r="K94" s="45">
        <v>33.85</v>
      </c>
      <c r="L94" s="38">
        <f t="shared" si="25"/>
        <v>39.878264284311797</v>
      </c>
      <c r="M94" s="38">
        <v>0</v>
      </c>
      <c r="N94" s="45">
        <f t="shared" si="28"/>
        <v>0</v>
      </c>
      <c r="O94" s="38">
        <f t="shared" si="22"/>
        <v>54.387500000000003</v>
      </c>
      <c r="P94" s="38">
        <f t="shared" si="23"/>
        <v>69.222999735181247</v>
      </c>
      <c r="Q94" s="71"/>
      <c r="R94" s="100"/>
      <c r="S94" s="100"/>
    </row>
    <row r="95" spans="1:19" ht="30" customHeight="1" x14ac:dyDescent="0.25">
      <c r="A95" s="82">
        <v>78</v>
      </c>
      <c r="B95" s="42" t="s">
        <v>507</v>
      </c>
      <c r="C95" s="42" t="s">
        <v>506</v>
      </c>
      <c r="D95" s="82" t="s">
        <v>763</v>
      </c>
      <c r="E95" s="38">
        <v>349.935</v>
      </c>
      <c r="F95" s="38">
        <f t="shared" si="20"/>
        <v>87.483750000000001</v>
      </c>
      <c r="G95" s="38">
        <v>125</v>
      </c>
      <c r="H95" s="38">
        <v>0</v>
      </c>
      <c r="I95" s="38">
        <f t="shared" si="27"/>
        <v>0</v>
      </c>
      <c r="J95" s="38">
        <f t="shared" si="21"/>
        <v>125</v>
      </c>
      <c r="K95" s="45">
        <v>61.4</v>
      </c>
      <c r="L95" s="38">
        <f t="shared" si="25"/>
        <v>72.334576870214022</v>
      </c>
      <c r="M95" s="38">
        <v>30</v>
      </c>
      <c r="N95" s="45">
        <f t="shared" si="28"/>
        <v>30</v>
      </c>
      <c r="O95" s="38">
        <f t="shared" si="22"/>
        <v>178.88374999999999</v>
      </c>
      <c r="P95" s="38">
        <f t="shared" si="23"/>
        <v>227.33457687021402</v>
      </c>
      <c r="Q95" s="71"/>
      <c r="R95" s="100"/>
      <c r="S95" s="100"/>
    </row>
    <row r="96" spans="1:19" ht="30" customHeight="1" x14ac:dyDescent="0.25">
      <c r="A96" s="82">
        <v>79</v>
      </c>
      <c r="B96" s="42" t="s">
        <v>828</v>
      </c>
      <c r="C96" s="42" t="s">
        <v>829</v>
      </c>
      <c r="D96" s="82" t="s">
        <v>763</v>
      </c>
      <c r="E96" s="38">
        <v>154</v>
      </c>
      <c r="F96" s="38">
        <f t="shared" si="20"/>
        <v>38.5</v>
      </c>
      <c r="G96" s="38">
        <f>F96*$G$95/$F$95</f>
        <v>55.010216183005411</v>
      </c>
      <c r="H96" s="38">
        <v>0</v>
      </c>
      <c r="I96" s="38">
        <f t="shared" si="27"/>
        <v>0</v>
      </c>
      <c r="J96" s="38">
        <f t="shared" si="21"/>
        <v>55.010216183005411</v>
      </c>
      <c r="K96" s="45">
        <v>0</v>
      </c>
      <c r="L96" s="38">
        <f t="shared" si="25"/>
        <v>0</v>
      </c>
      <c r="M96" s="38">
        <v>0</v>
      </c>
      <c r="N96" s="45">
        <f t="shared" si="28"/>
        <v>0</v>
      </c>
      <c r="O96" s="38">
        <f t="shared" si="22"/>
        <v>38.5</v>
      </c>
      <c r="P96" s="38">
        <f t="shared" si="23"/>
        <v>55.010216183005411</v>
      </c>
      <c r="Q96" s="71"/>
      <c r="R96" s="100"/>
      <c r="S96" s="100"/>
    </row>
    <row r="97" spans="1:19" ht="30" customHeight="1" x14ac:dyDescent="0.25">
      <c r="A97" s="82">
        <v>80</v>
      </c>
      <c r="B97" s="42" t="s">
        <v>918</v>
      </c>
      <c r="C97" s="42" t="s">
        <v>919</v>
      </c>
      <c r="D97" s="82" t="s">
        <v>770</v>
      </c>
      <c r="E97" s="38">
        <v>48.975000000000001</v>
      </c>
      <c r="F97" s="38">
        <f t="shared" si="20"/>
        <v>12.24375</v>
      </c>
      <c r="G97" s="38">
        <f t="shared" ref="G97:G99" si="29">F97*$G$95/$F$95</f>
        <v>17.494320373783701</v>
      </c>
      <c r="H97" s="38">
        <v>0</v>
      </c>
      <c r="I97" s="38">
        <f t="shared" si="27"/>
        <v>0</v>
      </c>
      <c r="J97" s="38">
        <f t="shared" si="21"/>
        <v>17.494320373783701</v>
      </c>
      <c r="K97" s="38">
        <v>0</v>
      </c>
      <c r="L97" s="38">
        <f t="shared" si="25"/>
        <v>0</v>
      </c>
      <c r="M97" s="45">
        <v>0</v>
      </c>
      <c r="N97" s="45">
        <f t="shared" si="28"/>
        <v>0</v>
      </c>
      <c r="O97" s="38">
        <f t="shared" si="22"/>
        <v>12.24375</v>
      </c>
      <c r="P97" s="38">
        <f t="shared" si="23"/>
        <v>17.494320373783701</v>
      </c>
      <c r="Q97" s="71"/>
      <c r="R97" s="100"/>
      <c r="S97" s="100"/>
    </row>
    <row r="98" spans="1:19" ht="30" customHeight="1" x14ac:dyDescent="0.25">
      <c r="A98" s="82">
        <v>81</v>
      </c>
      <c r="B98" s="42" t="s">
        <v>771</v>
      </c>
      <c r="C98" s="42" t="s">
        <v>772</v>
      </c>
      <c r="D98" s="82" t="s">
        <v>770</v>
      </c>
      <c r="E98" s="38">
        <v>10</v>
      </c>
      <c r="F98" s="38">
        <f t="shared" ref="F98" si="30">E98/4</f>
        <v>2.5</v>
      </c>
      <c r="G98" s="38">
        <f t="shared" si="29"/>
        <v>3.5720919599354164</v>
      </c>
      <c r="H98" s="38">
        <v>0</v>
      </c>
      <c r="I98" s="38">
        <f t="shared" si="27"/>
        <v>0</v>
      </c>
      <c r="J98" s="38">
        <f t="shared" si="21"/>
        <v>3.5720919599354164</v>
      </c>
      <c r="K98" s="45">
        <v>2.75</v>
      </c>
      <c r="L98" s="38">
        <f t="shared" si="25"/>
        <v>3.2397408207343412</v>
      </c>
      <c r="M98" s="38">
        <v>0</v>
      </c>
      <c r="N98" s="45">
        <f t="shared" si="28"/>
        <v>0</v>
      </c>
      <c r="O98" s="38">
        <f t="shared" si="22"/>
        <v>5.25</v>
      </c>
      <c r="P98" s="38">
        <f t="shared" si="23"/>
        <v>6.8118327806697572</v>
      </c>
      <c r="Q98" s="71"/>
      <c r="R98" s="100"/>
      <c r="S98" s="100"/>
    </row>
    <row r="99" spans="1:19" ht="30" customHeight="1" x14ac:dyDescent="0.25">
      <c r="A99" s="82">
        <v>82</v>
      </c>
      <c r="B99" s="42" t="s">
        <v>683</v>
      </c>
      <c r="C99" s="42" t="s">
        <v>682</v>
      </c>
      <c r="D99" s="82" t="s">
        <v>770</v>
      </c>
      <c r="E99" s="38">
        <v>24.605</v>
      </c>
      <c r="F99" s="38">
        <f t="shared" ref="F99" si="31">E99/4</f>
        <v>6.1512500000000001</v>
      </c>
      <c r="G99" s="38">
        <f t="shared" si="29"/>
        <v>8.7891322674210919</v>
      </c>
      <c r="H99" s="45">
        <v>0</v>
      </c>
      <c r="I99" s="38">
        <f t="shared" si="27"/>
        <v>0</v>
      </c>
      <c r="J99" s="38">
        <f t="shared" si="21"/>
        <v>8.7891322674210919</v>
      </c>
      <c r="K99" s="38">
        <v>63.75</v>
      </c>
      <c r="L99" s="38">
        <f t="shared" si="25"/>
        <v>75.103082662477902</v>
      </c>
      <c r="M99" s="45">
        <v>0</v>
      </c>
      <c r="N99" s="45">
        <f t="shared" si="28"/>
        <v>0</v>
      </c>
      <c r="O99" s="38">
        <f t="shared" si="22"/>
        <v>69.901250000000005</v>
      </c>
      <c r="P99" s="38">
        <f t="shared" si="23"/>
        <v>83.892214929898998</v>
      </c>
      <c r="Q99" s="71"/>
      <c r="R99" s="100"/>
      <c r="S99" s="100"/>
    </row>
    <row r="100" spans="1:19" x14ac:dyDescent="0.25">
      <c r="A100" s="101"/>
      <c r="B100" s="101"/>
      <c r="C100" s="101"/>
      <c r="D100" s="101"/>
      <c r="E100" s="50"/>
      <c r="F100" s="50"/>
      <c r="G100" s="50"/>
      <c r="H100" s="50"/>
      <c r="I100" s="90"/>
      <c r="J100" s="90"/>
      <c r="K100" s="50"/>
      <c r="L100" s="90"/>
      <c r="M100" s="50"/>
      <c r="N100" s="90"/>
      <c r="O100" s="50"/>
      <c r="P100" s="50"/>
      <c r="Q100" s="137"/>
      <c r="R100" s="100"/>
      <c r="S100" s="100"/>
    </row>
    <row r="101" spans="1:19" ht="15.75" x14ac:dyDescent="0.25">
      <c r="A101" s="279"/>
      <c r="B101" s="279"/>
      <c r="C101" s="279"/>
      <c r="D101" s="279"/>
      <c r="E101" s="279"/>
      <c r="F101" s="279"/>
      <c r="G101" s="279"/>
      <c r="H101" s="279"/>
      <c r="I101" s="279"/>
      <c r="J101" s="279"/>
      <c r="K101" s="279"/>
      <c r="L101" s="279"/>
      <c r="M101" s="279"/>
      <c r="N101" s="279"/>
      <c r="O101" s="280"/>
      <c r="P101" s="50"/>
      <c r="Q101" s="137"/>
      <c r="R101" s="100"/>
      <c r="S101" s="100"/>
    </row>
    <row r="102" spans="1:19" x14ac:dyDescent="0.25">
      <c r="A102" s="50"/>
      <c r="B102" s="50"/>
      <c r="C102" s="50"/>
      <c r="D102" s="50"/>
      <c r="E102" s="50"/>
      <c r="F102" s="50"/>
      <c r="G102" s="50"/>
      <c r="H102" s="50"/>
      <c r="I102" s="90"/>
      <c r="J102" s="90"/>
      <c r="K102" s="50"/>
      <c r="L102" s="90"/>
      <c r="M102" s="50"/>
      <c r="N102" s="90"/>
      <c r="O102" s="50"/>
      <c r="P102" s="50"/>
      <c r="Q102" s="50"/>
      <c r="R102" s="100"/>
      <c r="S102" s="100"/>
    </row>
    <row r="103" spans="1:19" ht="15.75" x14ac:dyDescent="0.25">
      <c r="A103" s="254"/>
      <c r="B103" s="254"/>
      <c r="C103" s="254"/>
      <c r="D103" s="254"/>
      <c r="E103" s="254"/>
      <c r="F103" s="254"/>
      <c r="G103" s="254"/>
      <c r="H103" s="254"/>
      <c r="I103" s="254"/>
      <c r="J103" s="254"/>
      <c r="K103" s="254"/>
      <c r="L103" s="254"/>
      <c r="M103" s="254"/>
      <c r="N103" s="254"/>
      <c r="O103" s="255"/>
      <c r="P103" s="50"/>
      <c r="Q103" s="50"/>
      <c r="R103" s="100"/>
      <c r="S103" s="100"/>
    </row>
    <row r="104" spans="1:19" ht="38.25" x14ac:dyDescent="0.25">
      <c r="A104" s="91" t="s">
        <v>285</v>
      </c>
      <c r="B104" s="84" t="s">
        <v>264</v>
      </c>
      <c r="C104" s="92" t="s">
        <v>284</v>
      </c>
      <c r="D104" s="74" t="s">
        <v>266</v>
      </c>
      <c r="E104" s="252" t="s">
        <v>267</v>
      </c>
      <c r="F104" s="252"/>
      <c r="G104" s="252"/>
      <c r="H104" s="252"/>
      <c r="I104" s="252"/>
      <c r="J104" s="84"/>
      <c r="K104" s="252" t="s">
        <v>268</v>
      </c>
      <c r="L104" s="252"/>
      <c r="M104" s="252" t="s">
        <v>269</v>
      </c>
      <c r="N104" s="252"/>
      <c r="O104" s="84"/>
      <c r="P104" s="97"/>
      <c r="Q104" s="78"/>
      <c r="R104" s="100"/>
      <c r="S104" s="100"/>
    </row>
    <row r="105" spans="1:19" ht="64.5" x14ac:dyDescent="0.25">
      <c r="A105" s="249" t="s">
        <v>942</v>
      </c>
      <c r="B105" s="249"/>
      <c r="C105" s="249"/>
      <c r="D105" s="249"/>
      <c r="E105" s="79" t="s">
        <v>271</v>
      </c>
      <c r="F105" s="79" t="s">
        <v>272</v>
      </c>
      <c r="G105" s="79" t="s">
        <v>273</v>
      </c>
      <c r="H105" s="79" t="s">
        <v>274</v>
      </c>
      <c r="I105" s="59" t="s">
        <v>275</v>
      </c>
      <c r="J105" s="80" t="s">
        <v>276</v>
      </c>
      <c r="K105" s="79" t="s">
        <v>271</v>
      </c>
      <c r="L105" s="81" t="s">
        <v>277</v>
      </c>
      <c r="M105" s="79" t="s">
        <v>278</v>
      </c>
      <c r="N105" s="79" t="s">
        <v>282</v>
      </c>
      <c r="O105" s="84" t="s">
        <v>270</v>
      </c>
      <c r="P105" s="84" t="s">
        <v>279</v>
      </c>
      <c r="Q105" s="50"/>
      <c r="R105" s="100"/>
      <c r="S105" s="100"/>
    </row>
    <row r="106" spans="1:19" ht="30" customHeight="1" x14ac:dyDescent="0.25">
      <c r="A106" s="85">
        <v>1</v>
      </c>
      <c r="B106" s="94" t="s">
        <v>883</v>
      </c>
      <c r="C106" s="94" t="s">
        <v>884</v>
      </c>
      <c r="D106" s="82" t="s">
        <v>711</v>
      </c>
      <c r="E106" s="38">
        <v>51.27</v>
      </c>
      <c r="F106" s="38">
        <f>E106/4</f>
        <v>12.817500000000001</v>
      </c>
      <c r="G106" s="38">
        <f t="shared" ref="G106:G110" si="32">F106*$G$111/$F$111</f>
        <v>21.185950413223139</v>
      </c>
      <c r="H106" s="38">
        <v>0</v>
      </c>
      <c r="I106" s="38">
        <f t="shared" ref="I106:I109" si="33">H106*$I$110/$H$110</f>
        <v>0</v>
      </c>
      <c r="J106" s="38">
        <f>G106+I106</f>
        <v>21.185950413223139</v>
      </c>
      <c r="K106" s="38">
        <v>43.25</v>
      </c>
      <c r="L106" s="45">
        <f>K106*$L$126/$K$126</f>
        <v>79.260843005497861</v>
      </c>
      <c r="M106" s="38">
        <v>20</v>
      </c>
      <c r="N106" s="38">
        <f>M106*$N$110/$M$110</f>
        <v>25</v>
      </c>
      <c r="O106" s="38">
        <f>F106+H106+K106+M106</f>
        <v>76.067499999999995</v>
      </c>
      <c r="P106" s="38">
        <f>J106+L106+N106</f>
        <v>125.446793418721</v>
      </c>
      <c r="Q106" s="70"/>
      <c r="R106" s="100"/>
      <c r="S106" s="100"/>
    </row>
    <row r="107" spans="1:19" ht="30" customHeight="1" x14ac:dyDescent="0.25">
      <c r="A107" s="85">
        <v>2</v>
      </c>
      <c r="B107" s="94" t="s">
        <v>885</v>
      </c>
      <c r="C107" s="94" t="s">
        <v>886</v>
      </c>
      <c r="D107" s="82" t="s">
        <v>711</v>
      </c>
      <c r="E107" s="38">
        <v>173.8</v>
      </c>
      <c r="F107" s="38">
        <f t="shared" ref="F107:F127" si="34">E107/4</f>
        <v>43.45</v>
      </c>
      <c r="G107" s="38">
        <f t="shared" si="32"/>
        <v>71.818181818181813</v>
      </c>
      <c r="H107" s="38">
        <v>0</v>
      </c>
      <c r="I107" s="38">
        <f t="shared" si="33"/>
        <v>0</v>
      </c>
      <c r="J107" s="38">
        <f t="shared" ref="J107:J127" si="35">G107+I107</f>
        <v>71.818181818181813</v>
      </c>
      <c r="K107" s="38">
        <v>28.75</v>
      </c>
      <c r="L107" s="45">
        <f t="shared" ref="L107:L127" si="36">K107*$L$126/$K$126</f>
        <v>52.687843616371417</v>
      </c>
      <c r="M107" s="38">
        <v>30</v>
      </c>
      <c r="N107" s="38">
        <f t="shared" ref="N107:N109" si="37">M107*$N$110/$M$110</f>
        <v>37.5</v>
      </c>
      <c r="O107" s="38">
        <f t="shared" ref="O107:O127" si="38">F107+H107+K107+M107</f>
        <v>102.2</v>
      </c>
      <c r="P107" s="38">
        <f t="shared" ref="P107:P127" si="39">J107+L107+N107</f>
        <v>162.00602543455324</v>
      </c>
      <c r="Q107" s="70"/>
      <c r="R107" s="100"/>
      <c r="S107" s="100"/>
    </row>
    <row r="108" spans="1:19" ht="30" customHeight="1" x14ac:dyDescent="0.25">
      <c r="A108" s="85">
        <v>3</v>
      </c>
      <c r="B108" s="94" t="s">
        <v>11</v>
      </c>
      <c r="C108" s="94" t="s">
        <v>12</v>
      </c>
      <c r="D108" s="82" t="s">
        <v>711</v>
      </c>
      <c r="E108" s="38">
        <v>88.75</v>
      </c>
      <c r="F108" s="38">
        <f t="shared" si="34"/>
        <v>22.1875</v>
      </c>
      <c r="G108" s="38">
        <f t="shared" si="32"/>
        <v>36.673553719008261</v>
      </c>
      <c r="H108" s="38">
        <v>61.5</v>
      </c>
      <c r="I108" s="38">
        <f t="shared" si="33"/>
        <v>140.7967032967033</v>
      </c>
      <c r="J108" s="38">
        <f t="shared" si="35"/>
        <v>177.47025701571155</v>
      </c>
      <c r="K108" s="38">
        <v>33.15</v>
      </c>
      <c r="L108" s="45">
        <f t="shared" si="36"/>
        <v>60.751374465485647</v>
      </c>
      <c r="M108" s="38">
        <v>140</v>
      </c>
      <c r="N108" s="38">
        <f t="shared" si="37"/>
        <v>175</v>
      </c>
      <c r="O108" s="38">
        <f t="shared" si="38"/>
        <v>256.83749999999998</v>
      </c>
      <c r="P108" s="38">
        <f t="shared" si="39"/>
        <v>413.22163148119716</v>
      </c>
      <c r="Q108" s="70"/>
      <c r="R108" s="100"/>
      <c r="S108" s="100"/>
    </row>
    <row r="109" spans="1:19" ht="30" customHeight="1" x14ac:dyDescent="0.25">
      <c r="A109" s="85">
        <v>4</v>
      </c>
      <c r="B109" s="94" t="s">
        <v>887</v>
      </c>
      <c r="C109" s="94" t="s">
        <v>888</v>
      </c>
      <c r="D109" s="82" t="s">
        <v>711</v>
      </c>
      <c r="E109" s="38">
        <v>10</v>
      </c>
      <c r="F109" s="38">
        <f t="shared" si="34"/>
        <v>2.5</v>
      </c>
      <c r="G109" s="38">
        <f t="shared" si="32"/>
        <v>4.1322314049586772</v>
      </c>
      <c r="H109" s="38">
        <v>60</v>
      </c>
      <c r="I109" s="38">
        <f t="shared" si="33"/>
        <v>137.36263736263734</v>
      </c>
      <c r="J109" s="38">
        <f t="shared" si="35"/>
        <v>141.49486876759602</v>
      </c>
      <c r="K109" s="38">
        <v>100.25</v>
      </c>
      <c r="L109" s="45">
        <f t="shared" si="36"/>
        <v>183.72021991447772</v>
      </c>
      <c r="M109" s="38">
        <v>0</v>
      </c>
      <c r="N109" s="38">
        <f t="shared" si="37"/>
        <v>0</v>
      </c>
      <c r="O109" s="38">
        <f t="shared" si="38"/>
        <v>162.75</v>
      </c>
      <c r="P109" s="38">
        <f t="shared" si="39"/>
        <v>325.21508868207377</v>
      </c>
      <c r="Q109" s="70"/>
      <c r="R109" s="100"/>
      <c r="S109" s="100"/>
    </row>
    <row r="110" spans="1:19" ht="30" customHeight="1" x14ac:dyDescent="0.25">
      <c r="A110" s="85">
        <v>5</v>
      </c>
      <c r="B110" s="94" t="s">
        <v>889</v>
      </c>
      <c r="C110" s="94" t="s">
        <v>890</v>
      </c>
      <c r="D110" s="82" t="s">
        <v>711</v>
      </c>
      <c r="E110" s="38">
        <v>40.494999999999997</v>
      </c>
      <c r="F110" s="38">
        <f t="shared" si="34"/>
        <v>10.123749999999999</v>
      </c>
      <c r="G110" s="38">
        <f t="shared" si="32"/>
        <v>16.733471074380166</v>
      </c>
      <c r="H110" s="38">
        <v>163.80000000000001</v>
      </c>
      <c r="I110" s="38">
        <v>375</v>
      </c>
      <c r="J110" s="38">
        <f t="shared" si="35"/>
        <v>391.73347107438019</v>
      </c>
      <c r="K110" s="38">
        <v>36.25</v>
      </c>
      <c r="L110" s="45">
        <f t="shared" si="36"/>
        <v>66.432498472816135</v>
      </c>
      <c r="M110" s="38">
        <v>160</v>
      </c>
      <c r="N110" s="38">
        <v>200</v>
      </c>
      <c r="O110" s="38">
        <f t="shared" si="38"/>
        <v>370.17375000000004</v>
      </c>
      <c r="P110" s="38">
        <f t="shared" si="39"/>
        <v>658.16596954719626</v>
      </c>
      <c r="Q110" s="70"/>
      <c r="R110" s="100"/>
      <c r="S110" s="100"/>
    </row>
    <row r="111" spans="1:19" ht="30" customHeight="1" x14ac:dyDescent="0.25">
      <c r="A111" s="85">
        <v>6</v>
      </c>
      <c r="B111" s="94" t="s">
        <v>891</v>
      </c>
      <c r="C111" s="94" t="s">
        <v>892</v>
      </c>
      <c r="D111" s="82" t="s">
        <v>711</v>
      </c>
      <c r="E111" s="38">
        <v>302.5</v>
      </c>
      <c r="F111" s="38">
        <f t="shared" si="34"/>
        <v>75.625</v>
      </c>
      <c r="G111" s="38">
        <v>125</v>
      </c>
      <c r="H111" s="38">
        <v>0</v>
      </c>
      <c r="I111" s="38">
        <f>H111*$I$110/$H$110</f>
        <v>0</v>
      </c>
      <c r="J111" s="38">
        <f t="shared" si="35"/>
        <v>125</v>
      </c>
      <c r="K111" s="38">
        <v>32.049999999999997</v>
      </c>
      <c r="L111" s="45">
        <f t="shared" si="36"/>
        <v>58.735491753207093</v>
      </c>
      <c r="M111" s="38">
        <v>0</v>
      </c>
      <c r="N111" s="38">
        <f>M111*$N$110/$M$110</f>
        <v>0</v>
      </c>
      <c r="O111" s="38">
        <f t="shared" si="38"/>
        <v>107.675</v>
      </c>
      <c r="P111" s="38">
        <f t="shared" si="39"/>
        <v>183.7354917532071</v>
      </c>
      <c r="Q111" s="70"/>
      <c r="R111" s="100"/>
      <c r="S111" s="100"/>
    </row>
    <row r="112" spans="1:19" ht="30" customHeight="1" x14ac:dyDescent="0.25">
      <c r="A112" s="85">
        <v>7</v>
      </c>
      <c r="B112" s="94" t="s">
        <v>713</v>
      </c>
      <c r="C112" s="94" t="s">
        <v>714</v>
      </c>
      <c r="D112" s="82" t="s">
        <v>711</v>
      </c>
      <c r="E112" s="38">
        <v>96.174999999999997</v>
      </c>
      <c r="F112" s="38">
        <f t="shared" si="34"/>
        <v>24.043749999999999</v>
      </c>
      <c r="G112" s="38">
        <f>F112*$G$111/$F$111</f>
        <v>39.741735537190081</v>
      </c>
      <c r="H112" s="38">
        <v>65.7</v>
      </c>
      <c r="I112" s="38">
        <f t="shared" ref="I112:I127" si="40">H112*$I$110/$H$110</f>
        <v>150.41208791208791</v>
      </c>
      <c r="J112" s="38">
        <f t="shared" si="35"/>
        <v>190.15382344927798</v>
      </c>
      <c r="K112" s="38">
        <v>5.9</v>
      </c>
      <c r="L112" s="45">
        <f t="shared" si="36"/>
        <v>10.812461820403177</v>
      </c>
      <c r="M112" s="38">
        <v>140</v>
      </c>
      <c r="N112" s="38">
        <f t="shared" ref="N112:N127" si="41">M112*$N$110/$M$110</f>
        <v>175</v>
      </c>
      <c r="O112" s="38">
        <f t="shared" si="38"/>
        <v>235.64375000000001</v>
      </c>
      <c r="P112" s="38">
        <f t="shared" si="39"/>
        <v>375.96628526968118</v>
      </c>
      <c r="Q112" s="70"/>
      <c r="R112" s="100"/>
      <c r="S112" s="100"/>
    </row>
    <row r="113" spans="1:19" ht="30" customHeight="1" x14ac:dyDescent="0.25">
      <c r="A113" s="85">
        <v>8</v>
      </c>
      <c r="B113" s="94" t="s">
        <v>499</v>
      </c>
      <c r="C113" s="94" t="s">
        <v>498</v>
      </c>
      <c r="D113" s="82" t="s">
        <v>711</v>
      </c>
      <c r="E113" s="38">
        <v>15.84</v>
      </c>
      <c r="F113" s="38">
        <f t="shared" si="34"/>
        <v>3.96</v>
      </c>
      <c r="G113" s="38">
        <f t="shared" ref="G113:G127" si="42">F113*$G$111/$F$111</f>
        <v>6.5454545454545459</v>
      </c>
      <c r="H113" s="38">
        <v>84.45</v>
      </c>
      <c r="I113" s="38">
        <f t="shared" si="40"/>
        <v>193.33791208791209</v>
      </c>
      <c r="J113" s="38">
        <f t="shared" si="35"/>
        <v>199.88336663336662</v>
      </c>
      <c r="K113" s="38">
        <v>58.9</v>
      </c>
      <c r="L113" s="45">
        <f t="shared" si="36"/>
        <v>107.94135613927918</v>
      </c>
      <c r="M113" s="38">
        <v>40</v>
      </c>
      <c r="N113" s="38">
        <f t="shared" si="41"/>
        <v>50</v>
      </c>
      <c r="O113" s="38">
        <f t="shared" si="38"/>
        <v>187.31</v>
      </c>
      <c r="P113" s="38">
        <f t="shared" si="39"/>
        <v>357.82472277264583</v>
      </c>
      <c r="Q113" s="70"/>
      <c r="R113" s="100"/>
      <c r="S113" s="100"/>
    </row>
    <row r="114" spans="1:19" ht="30" customHeight="1" x14ac:dyDescent="0.25">
      <c r="A114" s="85">
        <v>9</v>
      </c>
      <c r="B114" s="94" t="s">
        <v>667</v>
      </c>
      <c r="C114" s="94" t="s">
        <v>666</v>
      </c>
      <c r="D114" s="82" t="s">
        <v>711</v>
      </c>
      <c r="E114" s="38">
        <v>43</v>
      </c>
      <c r="F114" s="38">
        <f t="shared" si="34"/>
        <v>10.75</v>
      </c>
      <c r="G114" s="38">
        <f t="shared" si="42"/>
        <v>17.768595041322314</v>
      </c>
      <c r="H114" s="38">
        <v>0</v>
      </c>
      <c r="I114" s="38">
        <f t="shared" si="40"/>
        <v>0</v>
      </c>
      <c r="J114" s="38">
        <f t="shared" si="35"/>
        <v>17.768595041322314</v>
      </c>
      <c r="K114" s="38">
        <v>64.849999999999994</v>
      </c>
      <c r="L114" s="45">
        <f t="shared" si="36"/>
        <v>118.84544899205865</v>
      </c>
      <c r="M114" s="38">
        <v>0</v>
      </c>
      <c r="N114" s="38">
        <f t="shared" si="41"/>
        <v>0</v>
      </c>
      <c r="O114" s="38">
        <f t="shared" si="38"/>
        <v>75.599999999999994</v>
      </c>
      <c r="P114" s="38">
        <f t="shared" si="39"/>
        <v>136.61404403338096</v>
      </c>
      <c r="Q114" s="70"/>
      <c r="R114" s="100"/>
      <c r="S114" s="100"/>
    </row>
    <row r="115" spans="1:19" ht="30" customHeight="1" x14ac:dyDescent="0.25">
      <c r="A115" s="85">
        <v>10</v>
      </c>
      <c r="B115" s="94" t="s">
        <v>895</v>
      </c>
      <c r="C115" s="94" t="s">
        <v>896</v>
      </c>
      <c r="D115" s="82" t="s">
        <v>711</v>
      </c>
      <c r="E115" s="38">
        <v>56.6</v>
      </c>
      <c r="F115" s="38">
        <f t="shared" si="34"/>
        <v>14.15</v>
      </c>
      <c r="G115" s="38">
        <f t="shared" si="42"/>
        <v>23.388429752066116</v>
      </c>
      <c r="H115" s="38">
        <v>0</v>
      </c>
      <c r="I115" s="38">
        <f t="shared" si="40"/>
        <v>0</v>
      </c>
      <c r="J115" s="38">
        <f t="shared" si="35"/>
        <v>23.388429752066116</v>
      </c>
      <c r="K115" s="38">
        <v>63.65</v>
      </c>
      <c r="L115" s="45">
        <f t="shared" si="36"/>
        <v>116.6463042150275</v>
      </c>
      <c r="M115" s="38">
        <v>0</v>
      </c>
      <c r="N115" s="38">
        <f t="shared" si="41"/>
        <v>0</v>
      </c>
      <c r="O115" s="38">
        <f t="shared" si="38"/>
        <v>77.8</v>
      </c>
      <c r="P115" s="38">
        <f t="shared" si="39"/>
        <v>140.03473396709362</v>
      </c>
      <c r="Q115" s="70"/>
      <c r="R115" s="100"/>
      <c r="S115" s="100"/>
    </row>
    <row r="116" spans="1:19" ht="30" customHeight="1" x14ac:dyDescent="0.25">
      <c r="A116" s="85">
        <v>11</v>
      </c>
      <c r="B116" s="94" t="s">
        <v>929</v>
      </c>
      <c r="C116" s="94" t="s">
        <v>930</v>
      </c>
      <c r="D116" s="82" t="s">
        <v>711</v>
      </c>
      <c r="E116" s="38">
        <v>23.695</v>
      </c>
      <c r="F116" s="38">
        <f t="shared" si="34"/>
        <v>5.9237500000000001</v>
      </c>
      <c r="G116" s="38">
        <f t="shared" si="42"/>
        <v>9.7913223140495873</v>
      </c>
      <c r="H116" s="38">
        <v>75</v>
      </c>
      <c r="I116" s="38">
        <f t="shared" si="40"/>
        <v>171.7032967032967</v>
      </c>
      <c r="J116" s="38">
        <f t="shared" si="35"/>
        <v>181.49461901734628</v>
      </c>
      <c r="K116" s="38">
        <v>26.9</v>
      </c>
      <c r="L116" s="45">
        <f t="shared" si="36"/>
        <v>49.297495418448385</v>
      </c>
      <c r="M116" s="38">
        <v>110</v>
      </c>
      <c r="N116" s="38">
        <f t="shared" si="41"/>
        <v>137.5</v>
      </c>
      <c r="O116" s="38">
        <f t="shared" si="38"/>
        <v>217.82374999999999</v>
      </c>
      <c r="P116" s="38">
        <f t="shared" si="39"/>
        <v>368.2921144357947</v>
      </c>
      <c r="Q116" s="70"/>
      <c r="R116" s="100"/>
      <c r="S116" s="100"/>
    </row>
    <row r="117" spans="1:19" ht="30" customHeight="1" x14ac:dyDescent="0.25">
      <c r="A117" s="85">
        <v>12</v>
      </c>
      <c r="B117" s="94" t="s">
        <v>405</v>
      </c>
      <c r="C117" s="94" t="s">
        <v>398</v>
      </c>
      <c r="D117" s="82" t="s">
        <v>711</v>
      </c>
      <c r="E117" s="38">
        <v>147.5</v>
      </c>
      <c r="F117" s="38">
        <f t="shared" si="34"/>
        <v>36.875</v>
      </c>
      <c r="G117" s="38">
        <f t="shared" si="42"/>
        <v>60.950413223140494</v>
      </c>
      <c r="H117" s="38">
        <v>0</v>
      </c>
      <c r="I117" s="38">
        <f t="shared" si="40"/>
        <v>0</v>
      </c>
      <c r="J117" s="38">
        <f t="shared" si="35"/>
        <v>60.950413223140494</v>
      </c>
      <c r="K117" s="38">
        <v>65.650000000000006</v>
      </c>
      <c r="L117" s="45">
        <f t="shared" si="36"/>
        <v>120.31154551007943</v>
      </c>
      <c r="M117" s="38">
        <v>80</v>
      </c>
      <c r="N117" s="38">
        <f t="shared" si="41"/>
        <v>100</v>
      </c>
      <c r="O117" s="38">
        <f t="shared" si="38"/>
        <v>182.52500000000001</v>
      </c>
      <c r="P117" s="38">
        <f t="shared" si="39"/>
        <v>281.2619587332199</v>
      </c>
      <c r="Q117" s="70"/>
      <c r="R117" s="100"/>
      <c r="S117" s="100"/>
    </row>
    <row r="118" spans="1:19" ht="30" customHeight="1" x14ac:dyDescent="0.25">
      <c r="A118" s="85">
        <v>13</v>
      </c>
      <c r="B118" s="94" t="s">
        <v>417</v>
      </c>
      <c r="C118" s="94" t="s">
        <v>412</v>
      </c>
      <c r="D118" s="82" t="s">
        <v>711</v>
      </c>
      <c r="E118" s="38">
        <v>34.75</v>
      </c>
      <c r="F118" s="38">
        <f t="shared" si="34"/>
        <v>8.6875</v>
      </c>
      <c r="G118" s="38">
        <f t="shared" si="42"/>
        <v>14.359504132231406</v>
      </c>
      <c r="H118" s="38">
        <v>40.65</v>
      </c>
      <c r="I118" s="38">
        <f t="shared" si="40"/>
        <v>93.063186813186803</v>
      </c>
      <c r="J118" s="38">
        <f t="shared" si="35"/>
        <v>107.42269094541821</v>
      </c>
      <c r="K118" s="38">
        <v>120.1</v>
      </c>
      <c r="L118" s="45">
        <f t="shared" si="36"/>
        <v>220.09773976786806</v>
      </c>
      <c r="M118" s="38">
        <v>40</v>
      </c>
      <c r="N118" s="38">
        <f t="shared" si="41"/>
        <v>50</v>
      </c>
      <c r="O118" s="38">
        <f t="shared" si="38"/>
        <v>209.4375</v>
      </c>
      <c r="P118" s="38">
        <f t="shared" si="39"/>
        <v>377.52043071328626</v>
      </c>
      <c r="Q118" s="70"/>
      <c r="R118" s="100"/>
      <c r="S118" s="100"/>
    </row>
    <row r="119" spans="1:19" ht="30" customHeight="1" x14ac:dyDescent="0.25">
      <c r="A119" s="85">
        <v>14</v>
      </c>
      <c r="B119" s="94" t="s">
        <v>646</v>
      </c>
      <c r="C119" s="94" t="s">
        <v>645</v>
      </c>
      <c r="D119" s="82" t="s">
        <v>711</v>
      </c>
      <c r="E119" s="38">
        <v>62</v>
      </c>
      <c r="F119" s="38">
        <f t="shared" si="34"/>
        <v>15.5</v>
      </c>
      <c r="G119" s="38">
        <f t="shared" si="42"/>
        <v>25.619834710743802</v>
      </c>
      <c r="H119" s="38">
        <v>78.45</v>
      </c>
      <c r="I119" s="38">
        <f t="shared" si="40"/>
        <v>179.60164835164835</v>
      </c>
      <c r="J119" s="38">
        <f t="shared" si="35"/>
        <v>205.22148306239217</v>
      </c>
      <c r="K119" s="38">
        <v>59.7</v>
      </c>
      <c r="L119" s="45">
        <f t="shared" si="36"/>
        <v>109.40745265729994</v>
      </c>
      <c r="M119" s="38">
        <v>110</v>
      </c>
      <c r="N119" s="38">
        <f t="shared" si="41"/>
        <v>137.5</v>
      </c>
      <c r="O119" s="38">
        <f t="shared" si="38"/>
        <v>263.64999999999998</v>
      </c>
      <c r="P119" s="38">
        <f t="shared" si="39"/>
        <v>452.12893571969209</v>
      </c>
      <c r="Q119" s="70"/>
      <c r="R119" s="100"/>
      <c r="S119" s="100"/>
    </row>
    <row r="120" spans="1:19" ht="30" customHeight="1" x14ac:dyDescent="0.25">
      <c r="A120" s="85">
        <v>15</v>
      </c>
      <c r="B120" s="94" t="s">
        <v>644</v>
      </c>
      <c r="C120" s="94" t="s">
        <v>643</v>
      </c>
      <c r="D120" s="82" t="s">
        <v>711</v>
      </c>
      <c r="E120" s="38">
        <v>13.2</v>
      </c>
      <c r="F120" s="38">
        <f t="shared" si="34"/>
        <v>3.3</v>
      </c>
      <c r="G120" s="38">
        <f t="shared" si="42"/>
        <v>5.4545454545454541</v>
      </c>
      <c r="H120" s="38">
        <v>0</v>
      </c>
      <c r="I120" s="38">
        <f t="shared" si="40"/>
        <v>0</v>
      </c>
      <c r="J120" s="38">
        <f t="shared" si="35"/>
        <v>5.4545454545454541</v>
      </c>
      <c r="K120" s="38">
        <v>0</v>
      </c>
      <c r="L120" s="45">
        <f t="shared" si="36"/>
        <v>0</v>
      </c>
      <c r="M120" s="38">
        <v>0</v>
      </c>
      <c r="N120" s="38">
        <f t="shared" si="41"/>
        <v>0</v>
      </c>
      <c r="O120" s="38">
        <f t="shared" si="38"/>
        <v>3.3</v>
      </c>
      <c r="P120" s="38">
        <f t="shared" si="39"/>
        <v>5.4545454545454541</v>
      </c>
      <c r="Q120" s="70"/>
      <c r="R120" s="100"/>
      <c r="S120" s="100"/>
    </row>
    <row r="121" spans="1:19" ht="30" customHeight="1" x14ac:dyDescent="0.25">
      <c r="A121" s="85">
        <v>16</v>
      </c>
      <c r="B121" s="94" t="s">
        <v>665</v>
      </c>
      <c r="C121" s="94" t="s">
        <v>664</v>
      </c>
      <c r="D121" s="82" t="s">
        <v>711</v>
      </c>
      <c r="E121" s="38">
        <v>136.19999999999999</v>
      </c>
      <c r="F121" s="38">
        <f t="shared" si="34"/>
        <v>34.049999999999997</v>
      </c>
      <c r="G121" s="38">
        <f t="shared" si="42"/>
        <v>56.280991735537192</v>
      </c>
      <c r="H121" s="38">
        <v>60</v>
      </c>
      <c r="I121" s="38">
        <f t="shared" si="40"/>
        <v>137.36263736263734</v>
      </c>
      <c r="J121" s="38">
        <f t="shared" si="35"/>
        <v>193.64362909817453</v>
      </c>
      <c r="K121" s="38">
        <v>27.5</v>
      </c>
      <c r="L121" s="45">
        <f t="shared" si="36"/>
        <v>50.39706780696396</v>
      </c>
      <c r="M121" s="38">
        <v>140</v>
      </c>
      <c r="N121" s="38">
        <f t="shared" si="41"/>
        <v>175</v>
      </c>
      <c r="O121" s="38">
        <f t="shared" si="38"/>
        <v>261.55</v>
      </c>
      <c r="P121" s="38">
        <f t="shared" si="39"/>
        <v>419.04069690513847</v>
      </c>
      <c r="Q121" s="70"/>
      <c r="R121" s="100"/>
      <c r="S121" s="100"/>
    </row>
    <row r="122" spans="1:19" ht="30" customHeight="1" x14ac:dyDescent="0.25">
      <c r="A122" s="85">
        <v>17</v>
      </c>
      <c r="B122" s="94" t="s">
        <v>723</v>
      </c>
      <c r="C122" s="94" t="s">
        <v>724</v>
      </c>
      <c r="D122" s="82" t="s">
        <v>711</v>
      </c>
      <c r="E122" s="38">
        <v>262.5</v>
      </c>
      <c r="F122" s="38">
        <f t="shared" si="34"/>
        <v>65.625</v>
      </c>
      <c r="G122" s="38">
        <f t="shared" si="42"/>
        <v>108.47107438016529</v>
      </c>
      <c r="H122" s="38">
        <v>75</v>
      </c>
      <c r="I122" s="38">
        <f t="shared" si="40"/>
        <v>171.7032967032967</v>
      </c>
      <c r="J122" s="38">
        <f t="shared" si="35"/>
        <v>280.17437108346201</v>
      </c>
      <c r="K122" s="38">
        <v>121.25</v>
      </c>
      <c r="L122" s="45">
        <f t="shared" si="36"/>
        <v>222.20525351252292</v>
      </c>
      <c r="M122" s="38">
        <v>40</v>
      </c>
      <c r="N122" s="38">
        <f t="shared" si="41"/>
        <v>50</v>
      </c>
      <c r="O122" s="38">
        <f t="shared" si="38"/>
        <v>301.875</v>
      </c>
      <c r="P122" s="38">
        <f t="shared" si="39"/>
        <v>552.37962459598498</v>
      </c>
      <c r="Q122" s="70"/>
      <c r="R122" s="100"/>
      <c r="S122" s="100"/>
    </row>
    <row r="123" spans="1:19" ht="30" customHeight="1" x14ac:dyDescent="0.25">
      <c r="A123" s="85">
        <v>18</v>
      </c>
      <c r="B123" s="42" t="s">
        <v>7</v>
      </c>
      <c r="C123" s="42" t="s">
        <v>8</v>
      </c>
      <c r="D123" s="82" t="s">
        <v>747</v>
      </c>
      <c r="E123" s="38">
        <v>0</v>
      </c>
      <c r="F123" s="38">
        <f t="shared" si="34"/>
        <v>0</v>
      </c>
      <c r="G123" s="38">
        <f t="shared" si="42"/>
        <v>0</v>
      </c>
      <c r="H123" s="38">
        <v>0</v>
      </c>
      <c r="I123" s="38">
        <f t="shared" si="40"/>
        <v>0</v>
      </c>
      <c r="J123" s="38">
        <f t="shared" si="35"/>
        <v>0</v>
      </c>
      <c r="K123" s="38">
        <v>30</v>
      </c>
      <c r="L123" s="45">
        <f t="shared" si="36"/>
        <v>54.978619425778867</v>
      </c>
      <c r="M123" s="38">
        <v>0</v>
      </c>
      <c r="N123" s="38">
        <f t="shared" si="41"/>
        <v>0</v>
      </c>
      <c r="O123" s="38">
        <f t="shared" si="38"/>
        <v>30</v>
      </c>
      <c r="P123" s="38">
        <f t="shared" si="39"/>
        <v>54.978619425778867</v>
      </c>
      <c r="Q123" s="70"/>
      <c r="R123" s="100"/>
      <c r="S123" s="100"/>
    </row>
    <row r="124" spans="1:19" ht="30" customHeight="1" x14ac:dyDescent="0.25">
      <c r="A124" s="85">
        <v>19</v>
      </c>
      <c r="B124" s="42" t="s">
        <v>315</v>
      </c>
      <c r="C124" s="42" t="s">
        <v>314</v>
      </c>
      <c r="D124" s="82" t="s">
        <v>747</v>
      </c>
      <c r="E124" s="38">
        <v>16.625</v>
      </c>
      <c r="F124" s="38">
        <f t="shared" si="34"/>
        <v>4.15625</v>
      </c>
      <c r="G124" s="38">
        <f t="shared" si="42"/>
        <v>6.8698347107438016</v>
      </c>
      <c r="H124" s="38">
        <v>0</v>
      </c>
      <c r="I124" s="38">
        <f t="shared" si="40"/>
        <v>0</v>
      </c>
      <c r="J124" s="38">
        <f t="shared" si="35"/>
        <v>6.8698347107438016</v>
      </c>
      <c r="K124" s="38">
        <v>45.9</v>
      </c>
      <c r="L124" s="45">
        <f t="shared" si="36"/>
        <v>84.11728772144167</v>
      </c>
      <c r="M124" s="38">
        <v>20</v>
      </c>
      <c r="N124" s="38">
        <f t="shared" si="41"/>
        <v>25</v>
      </c>
      <c r="O124" s="38">
        <f t="shared" si="38"/>
        <v>70.056250000000006</v>
      </c>
      <c r="P124" s="38">
        <f t="shared" si="39"/>
        <v>115.98712243218547</v>
      </c>
      <c r="Q124" s="70"/>
      <c r="R124" s="100"/>
      <c r="S124" s="100"/>
    </row>
    <row r="125" spans="1:19" ht="30" customHeight="1" x14ac:dyDescent="0.25">
      <c r="A125" s="85">
        <v>20</v>
      </c>
      <c r="B125" s="42" t="s">
        <v>487</v>
      </c>
      <c r="C125" s="42" t="s">
        <v>486</v>
      </c>
      <c r="D125" s="82" t="s">
        <v>747</v>
      </c>
      <c r="E125" s="38">
        <v>81</v>
      </c>
      <c r="F125" s="38">
        <f t="shared" si="34"/>
        <v>20.25</v>
      </c>
      <c r="G125" s="38">
        <f t="shared" si="42"/>
        <v>33.471074380165291</v>
      </c>
      <c r="H125" s="38">
        <v>0</v>
      </c>
      <c r="I125" s="38">
        <f t="shared" si="40"/>
        <v>0</v>
      </c>
      <c r="J125" s="38">
        <f t="shared" si="35"/>
        <v>33.471074380165291</v>
      </c>
      <c r="K125" s="38">
        <v>44.5</v>
      </c>
      <c r="L125" s="45">
        <f t="shared" si="36"/>
        <v>81.551618814905325</v>
      </c>
      <c r="M125" s="38">
        <v>0</v>
      </c>
      <c r="N125" s="38">
        <f t="shared" si="41"/>
        <v>0</v>
      </c>
      <c r="O125" s="38">
        <f t="shared" si="38"/>
        <v>64.75</v>
      </c>
      <c r="P125" s="38">
        <f t="shared" si="39"/>
        <v>115.02269319507062</v>
      </c>
      <c r="Q125" s="70"/>
      <c r="R125" s="100"/>
      <c r="S125" s="100"/>
    </row>
    <row r="126" spans="1:19" ht="30" customHeight="1" x14ac:dyDescent="0.25">
      <c r="A126" s="85">
        <v>21</v>
      </c>
      <c r="B126" s="42" t="s">
        <v>802</v>
      </c>
      <c r="C126" s="42" t="s">
        <v>803</v>
      </c>
      <c r="D126" s="82" t="s">
        <v>747</v>
      </c>
      <c r="E126" s="38">
        <v>25.574999999999999</v>
      </c>
      <c r="F126" s="38">
        <f t="shared" si="34"/>
        <v>6.3937499999999998</v>
      </c>
      <c r="G126" s="38">
        <f t="shared" si="42"/>
        <v>10.568181818181818</v>
      </c>
      <c r="H126" s="38">
        <v>0</v>
      </c>
      <c r="I126" s="38">
        <f t="shared" si="40"/>
        <v>0</v>
      </c>
      <c r="J126" s="38">
        <f t="shared" si="35"/>
        <v>10.568181818181818</v>
      </c>
      <c r="K126" s="38">
        <v>163.69999999999999</v>
      </c>
      <c r="L126" s="38">
        <v>300</v>
      </c>
      <c r="M126" s="38">
        <v>50</v>
      </c>
      <c r="N126" s="38">
        <f t="shared" si="41"/>
        <v>62.5</v>
      </c>
      <c r="O126" s="38">
        <f t="shared" si="38"/>
        <v>220.09375</v>
      </c>
      <c r="P126" s="38">
        <f t="shared" si="39"/>
        <v>373.06818181818181</v>
      </c>
      <c r="Q126" s="70"/>
      <c r="R126" s="100"/>
      <c r="S126" s="100"/>
    </row>
    <row r="127" spans="1:19" ht="30" customHeight="1" x14ac:dyDescent="0.25">
      <c r="A127" s="85">
        <v>22</v>
      </c>
      <c r="B127" s="42" t="s">
        <v>812</v>
      </c>
      <c r="C127" s="42" t="s">
        <v>813</v>
      </c>
      <c r="D127" s="82" t="s">
        <v>747</v>
      </c>
      <c r="E127" s="38">
        <v>251</v>
      </c>
      <c r="F127" s="38">
        <f t="shared" si="34"/>
        <v>62.75</v>
      </c>
      <c r="G127" s="38">
        <f t="shared" si="42"/>
        <v>103.71900826446281</v>
      </c>
      <c r="H127" s="38">
        <v>0</v>
      </c>
      <c r="I127" s="38">
        <f t="shared" si="40"/>
        <v>0</v>
      </c>
      <c r="J127" s="38">
        <f t="shared" si="35"/>
        <v>103.71900826446281</v>
      </c>
      <c r="K127" s="38">
        <v>1.95</v>
      </c>
      <c r="L127" s="45">
        <f t="shared" si="36"/>
        <v>3.5736102626756265</v>
      </c>
      <c r="M127" s="38">
        <v>0</v>
      </c>
      <c r="N127" s="38">
        <f t="shared" si="41"/>
        <v>0</v>
      </c>
      <c r="O127" s="38">
        <f t="shared" si="38"/>
        <v>64.7</v>
      </c>
      <c r="P127" s="38">
        <f t="shared" si="39"/>
        <v>107.29261852713844</v>
      </c>
      <c r="Q127" s="70"/>
      <c r="R127" s="100"/>
      <c r="S127" s="100"/>
    </row>
    <row r="128" spans="1:19" ht="15.75" x14ac:dyDescent="0.25">
      <c r="A128" s="273"/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4"/>
      <c r="P128" s="50"/>
      <c r="Q128" s="50"/>
      <c r="R128" s="100"/>
      <c r="S128" s="100"/>
    </row>
    <row r="129" spans="1:19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  <c r="R129" s="100"/>
      <c r="S129" s="100"/>
    </row>
  </sheetData>
  <sheetProtection algorithmName="SHA-512" hashValue="sZicam1vLbqy/Tv1cTuloyQyP0MBURdVBHm7ORTMONwtDvHrtPtkA7ttM+bKICbuuwFE0NTs3Bz7OyadWHloVA==" saltValue="ONeyPE5YBARvuF4VIw0D9w==" spinCount="100000" sheet="1" objects="1" scenarios="1"/>
  <mergeCells count="17">
    <mergeCell ref="A15:O15"/>
    <mergeCell ref="E16:I16"/>
    <mergeCell ref="K16:L16"/>
    <mergeCell ref="M16:N16"/>
    <mergeCell ref="A128:O128"/>
    <mergeCell ref="A17:D17"/>
    <mergeCell ref="A101:O101"/>
    <mergeCell ref="A103:O103"/>
    <mergeCell ref="E104:I104"/>
    <mergeCell ref="K104:L104"/>
    <mergeCell ref="M104:N104"/>
    <mergeCell ref="A105:D105"/>
    <mergeCell ref="A1:O1"/>
    <mergeCell ref="E2:I2"/>
    <mergeCell ref="K2:L2"/>
    <mergeCell ref="M2:N2"/>
    <mergeCell ref="A3:D3"/>
  </mergeCells>
  <phoneticPr fontId="12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87"/>
  <sheetViews>
    <sheetView topLeftCell="A40" workbookViewId="0">
      <selection activeCell="T6" sqref="T6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140625" style="17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18.28515625" style="7" customWidth="1"/>
  </cols>
  <sheetData>
    <row r="1" spans="1:20" ht="15.75" x14ac:dyDescent="0.25">
      <c r="A1" s="246" t="s">
        <v>13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  <c r="S1" s="100"/>
      <c r="T1" s="100"/>
    </row>
    <row r="2" spans="1:20" ht="45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$P$10</f>
        <v>ΑΘΡΟΙΣΜΑ ΜΕΤΑ ΤΗΝ ΑΝΑΓΩΓΗ</v>
      </c>
      <c r="Q2" s="78"/>
      <c r="R2" s="100"/>
      <c r="S2" s="100"/>
      <c r="T2" s="100"/>
    </row>
    <row r="3" spans="1:20" ht="64.5" x14ac:dyDescent="0.25">
      <c r="A3" s="249" t="s">
        <v>14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  <c r="S3" s="100"/>
      <c r="T3" s="100"/>
    </row>
    <row r="4" spans="1:20" ht="26.25" x14ac:dyDescent="0.25">
      <c r="A4" s="104">
        <v>1</v>
      </c>
      <c r="B4" s="94" t="s">
        <v>792</v>
      </c>
      <c r="C4" s="94" t="s">
        <v>793</v>
      </c>
      <c r="D4" s="82" t="s">
        <v>15</v>
      </c>
      <c r="E4" s="52">
        <v>157.83000000000001</v>
      </c>
      <c r="F4" s="52">
        <f>E4/4</f>
        <v>39.457500000000003</v>
      </c>
      <c r="G4" s="52">
        <f>F4*$G$6/$F$6</f>
        <v>118.1716082659479</v>
      </c>
      <c r="H4" s="52">
        <v>0</v>
      </c>
      <c r="I4" s="44">
        <f>H4*$I$7/$H$7</f>
        <v>0</v>
      </c>
      <c r="J4" s="44">
        <f>G4+I4</f>
        <v>118.1716082659479</v>
      </c>
      <c r="K4" s="52">
        <v>155.1</v>
      </c>
      <c r="L4" s="57">
        <v>300</v>
      </c>
      <c r="M4" s="52">
        <v>140</v>
      </c>
      <c r="N4" s="44">
        <v>200</v>
      </c>
      <c r="O4" s="44">
        <f>F4+H4+K4+M4</f>
        <v>334.5575</v>
      </c>
      <c r="P4" s="44">
        <f>J4+L4+N4</f>
        <v>618.17160826594795</v>
      </c>
      <c r="Q4" s="62"/>
      <c r="R4" s="100"/>
      <c r="S4" s="100"/>
      <c r="T4" s="100"/>
    </row>
    <row r="5" spans="1:20" ht="26.25" x14ac:dyDescent="0.25">
      <c r="A5" s="104">
        <v>2</v>
      </c>
      <c r="B5" s="94" t="s">
        <v>794</v>
      </c>
      <c r="C5" s="94" t="s">
        <v>795</v>
      </c>
      <c r="D5" s="82" t="s">
        <v>15</v>
      </c>
      <c r="E5" s="52">
        <v>103.24</v>
      </c>
      <c r="F5" s="52">
        <f t="shared" ref="F5:F7" si="0">E5/4</f>
        <v>25.81</v>
      </c>
      <c r="G5" s="52">
        <f>F5*$G$6/$F$6</f>
        <v>77.298592392932022</v>
      </c>
      <c r="H5" s="52">
        <v>75</v>
      </c>
      <c r="I5" s="44">
        <f t="shared" ref="I5:I6" si="1">H5*$I$7/$H$7</f>
        <v>244.77806788511748</v>
      </c>
      <c r="J5" s="44">
        <f t="shared" ref="J5:J7" si="2">G5+I5</f>
        <v>322.07666027804953</v>
      </c>
      <c r="K5" s="52">
        <v>33</v>
      </c>
      <c r="L5" s="52">
        <f>K5*$L$4/$K$4</f>
        <v>63.829787234042556</v>
      </c>
      <c r="M5" s="52">
        <v>0</v>
      </c>
      <c r="N5" s="44">
        <v>0</v>
      </c>
      <c r="O5" s="44">
        <f t="shared" ref="O5:O7" si="3">F5+H5+K5+M5</f>
        <v>133.81</v>
      </c>
      <c r="P5" s="44">
        <f t="shared" ref="P5:P7" si="4">J5+L5+N5</f>
        <v>385.90644751209209</v>
      </c>
      <c r="Q5" s="62"/>
      <c r="R5" s="100"/>
      <c r="S5" s="100"/>
      <c r="T5" s="100"/>
    </row>
    <row r="6" spans="1:20" ht="26.25" x14ac:dyDescent="0.25">
      <c r="A6" s="105">
        <v>3</v>
      </c>
      <c r="B6" s="94" t="s">
        <v>437</v>
      </c>
      <c r="C6" s="94" t="s">
        <v>436</v>
      </c>
      <c r="D6" s="106" t="s">
        <v>15</v>
      </c>
      <c r="E6" s="129">
        <v>166.95</v>
      </c>
      <c r="F6" s="52">
        <f t="shared" si="0"/>
        <v>41.737499999999997</v>
      </c>
      <c r="G6" s="129">
        <v>125</v>
      </c>
      <c r="H6" s="129">
        <v>8.6999999999999993</v>
      </c>
      <c r="I6" s="44">
        <f t="shared" si="1"/>
        <v>28.394255874673625</v>
      </c>
      <c r="J6" s="44">
        <f t="shared" si="2"/>
        <v>153.39425587467363</v>
      </c>
      <c r="K6" s="129">
        <v>27.5</v>
      </c>
      <c r="L6" s="52">
        <f t="shared" ref="L6:L7" si="5">K6*$L$4/$K$4</f>
        <v>53.191489361702132</v>
      </c>
      <c r="M6" s="130">
        <v>130</v>
      </c>
      <c r="N6" s="131">
        <f>M6*N4/M4</f>
        <v>185.71428571428572</v>
      </c>
      <c r="O6" s="44">
        <f t="shared" si="3"/>
        <v>207.9375</v>
      </c>
      <c r="P6" s="44">
        <f t="shared" si="4"/>
        <v>392.30003095066149</v>
      </c>
      <c r="Q6" s="62"/>
      <c r="R6" s="100"/>
      <c r="S6" s="100"/>
      <c r="T6" s="100"/>
    </row>
    <row r="7" spans="1:20" ht="26.25" x14ac:dyDescent="0.25">
      <c r="A7" s="105">
        <v>5</v>
      </c>
      <c r="B7" s="42" t="s">
        <v>16</v>
      </c>
      <c r="C7" s="42" t="s">
        <v>17</v>
      </c>
      <c r="D7" s="106" t="s">
        <v>15</v>
      </c>
      <c r="E7" s="129">
        <v>10</v>
      </c>
      <c r="F7" s="52">
        <f t="shared" si="0"/>
        <v>2.5</v>
      </c>
      <c r="G7" s="52">
        <f>F7*$G$6/$F$6</f>
        <v>7.4872716382150353</v>
      </c>
      <c r="H7" s="129">
        <v>114.9</v>
      </c>
      <c r="I7" s="132">
        <v>375</v>
      </c>
      <c r="J7" s="44">
        <f t="shared" si="2"/>
        <v>382.48727163821502</v>
      </c>
      <c r="K7" s="129">
        <v>50.9</v>
      </c>
      <c r="L7" s="52">
        <f t="shared" si="5"/>
        <v>98.452611218568663</v>
      </c>
      <c r="M7" s="130">
        <v>0</v>
      </c>
      <c r="N7" s="131">
        <v>0</v>
      </c>
      <c r="O7" s="44">
        <f t="shared" si="3"/>
        <v>168.3</v>
      </c>
      <c r="P7" s="44">
        <f t="shared" si="4"/>
        <v>480.9398828567837</v>
      </c>
      <c r="Q7" s="62"/>
      <c r="R7" s="100"/>
      <c r="S7" s="100"/>
      <c r="T7" s="100"/>
    </row>
    <row r="8" spans="1:20" ht="39.75" customHeight="1" x14ac:dyDescent="0.25">
      <c r="A8" s="247"/>
      <c r="B8" s="282"/>
      <c r="C8" s="282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50"/>
      <c r="R8" s="100"/>
      <c r="S8" s="100"/>
      <c r="T8" s="100"/>
    </row>
    <row r="9" spans="1:20" ht="25.5" x14ac:dyDescent="0.25">
      <c r="A9" s="84" t="s">
        <v>263</v>
      </c>
      <c r="B9" s="74" t="s">
        <v>264</v>
      </c>
      <c r="C9" s="75" t="s">
        <v>284</v>
      </c>
      <c r="D9" s="74" t="s">
        <v>266</v>
      </c>
      <c r="E9" s="252" t="s">
        <v>267</v>
      </c>
      <c r="F9" s="252"/>
      <c r="G9" s="252"/>
      <c r="H9" s="252"/>
      <c r="I9" s="252"/>
      <c r="J9" s="83"/>
      <c r="K9" s="252" t="s">
        <v>268</v>
      </c>
      <c r="L9" s="252"/>
      <c r="M9" s="252" t="s">
        <v>269</v>
      </c>
      <c r="N9" s="252"/>
      <c r="O9" s="83"/>
      <c r="P9" s="46"/>
      <c r="Q9" s="50"/>
      <c r="R9" s="100"/>
      <c r="S9" s="100"/>
      <c r="T9" s="100"/>
    </row>
    <row r="10" spans="1:20" ht="64.5" x14ac:dyDescent="0.25">
      <c r="A10" s="249" t="s">
        <v>18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77" t="s">
        <v>279</v>
      </c>
      <c r="Q10" s="50"/>
      <c r="R10" s="100"/>
      <c r="S10" s="100"/>
      <c r="T10" s="100"/>
    </row>
    <row r="11" spans="1:20" ht="26.25" x14ac:dyDescent="0.25">
      <c r="A11" s="85">
        <v>1</v>
      </c>
      <c r="B11" s="42" t="s">
        <v>19</v>
      </c>
      <c r="C11" s="42" t="s">
        <v>20</v>
      </c>
      <c r="D11" s="82" t="s">
        <v>21</v>
      </c>
      <c r="E11" s="40">
        <v>10</v>
      </c>
      <c r="F11" s="40">
        <f>E11/4</f>
        <v>2.5</v>
      </c>
      <c r="G11" s="54">
        <f t="shared" ref="G11:G12" si="6">F11/$F12*$G$14</f>
        <v>6.9930069930069934</v>
      </c>
      <c r="H11" s="40">
        <v>60</v>
      </c>
      <c r="I11" s="40">
        <v>375</v>
      </c>
      <c r="J11" s="40">
        <f>G11+I11</f>
        <v>381.99300699300699</v>
      </c>
      <c r="K11" s="40">
        <v>297.85000000000002</v>
      </c>
      <c r="L11" s="40">
        <v>300</v>
      </c>
      <c r="M11" s="40">
        <v>180</v>
      </c>
      <c r="N11" s="40">
        <v>200</v>
      </c>
      <c r="O11" s="40">
        <f>F11+H11+K11+M11</f>
        <v>540.35</v>
      </c>
      <c r="P11" s="40">
        <f>J11+L11+N11</f>
        <v>881.99300699300693</v>
      </c>
      <c r="Q11" s="62"/>
      <c r="R11" s="100"/>
      <c r="S11" s="100"/>
      <c r="T11" s="100"/>
    </row>
    <row r="12" spans="1:20" ht="26.25" x14ac:dyDescent="0.25">
      <c r="A12" s="88">
        <v>2</v>
      </c>
      <c r="B12" s="42" t="s">
        <v>22</v>
      </c>
      <c r="C12" s="42" t="s">
        <v>23</v>
      </c>
      <c r="D12" s="82" t="s">
        <v>21</v>
      </c>
      <c r="E12" s="40">
        <v>178.75</v>
      </c>
      <c r="F12" s="40">
        <f t="shared" ref="F12:F14" si="7">E12/4</f>
        <v>44.6875</v>
      </c>
      <c r="G12" s="54">
        <f t="shared" si="6"/>
        <v>279.99686716791985</v>
      </c>
      <c r="H12" s="40">
        <v>0</v>
      </c>
      <c r="I12" s="40">
        <v>0</v>
      </c>
      <c r="J12" s="40">
        <f t="shared" ref="J12:J14" si="8">G12+I12</f>
        <v>279.99686716791985</v>
      </c>
      <c r="K12" s="40">
        <v>4.1500000000000004</v>
      </c>
      <c r="L12" s="40">
        <f>K12/$K11*$L$11</f>
        <v>4.1799563538693976</v>
      </c>
      <c r="M12" s="40">
        <v>130</v>
      </c>
      <c r="N12" s="54">
        <f>M12/M$11*$N$11</f>
        <v>144.44444444444443</v>
      </c>
      <c r="O12" s="40">
        <f t="shared" ref="O12:O14" si="9">F12+H12+K12+M12</f>
        <v>178.83750000000001</v>
      </c>
      <c r="P12" s="40">
        <f t="shared" ref="P12:P14" si="10">J12+L12+N12</f>
        <v>428.62126796623363</v>
      </c>
      <c r="Q12" s="62"/>
      <c r="R12" s="100"/>
      <c r="S12" s="100"/>
      <c r="T12" s="100"/>
    </row>
    <row r="13" spans="1:20" ht="26.25" x14ac:dyDescent="0.25">
      <c r="A13" s="88">
        <v>3</v>
      </c>
      <c r="B13" s="42" t="s">
        <v>24</v>
      </c>
      <c r="C13" s="42" t="s">
        <v>25</v>
      </c>
      <c r="D13" s="82" t="s">
        <v>21</v>
      </c>
      <c r="E13" s="40">
        <v>79.8</v>
      </c>
      <c r="F13" s="40">
        <f t="shared" si="7"/>
        <v>19.95</v>
      </c>
      <c r="G13" s="54">
        <f>F13/$F14*$G$14</f>
        <v>28.098591549295776</v>
      </c>
      <c r="H13" s="40">
        <v>0</v>
      </c>
      <c r="I13" s="40">
        <v>0</v>
      </c>
      <c r="J13" s="40">
        <f t="shared" si="8"/>
        <v>28.098591549295776</v>
      </c>
      <c r="K13" s="40">
        <v>181.7</v>
      </c>
      <c r="L13" s="40">
        <f>K13/$K11*$L$11</f>
        <v>183.01158301158299</v>
      </c>
      <c r="M13" s="40">
        <v>0</v>
      </c>
      <c r="N13" s="54">
        <f t="shared" ref="N13:N14" si="11">M13/M$11*$N$11</f>
        <v>0</v>
      </c>
      <c r="O13" s="40">
        <f t="shared" si="9"/>
        <v>201.64999999999998</v>
      </c>
      <c r="P13" s="40">
        <f t="shared" si="10"/>
        <v>211.11017456087876</v>
      </c>
      <c r="Q13" s="62"/>
      <c r="R13" s="100"/>
      <c r="S13" s="100"/>
      <c r="T13" s="100"/>
    </row>
    <row r="14" spans="1:20" ht="26.25" x14ac:dyDescent="0.25">
      <c r="A14" s="88">
        <v>4</v>
      </c>
      <c r="B14" s="42" t="s">
        <v>26</v>
      </c>
      <c r="C14" s="42" t="s">
        <v>27</v>
      </c>
      <c r="D14" s="82" t="s">
        <v>21</v>
      </c>
      <c r="E14" s="40">
        <v>355</v>
      </c>
      <c r="F14" s="40">
        <f t="shared" si="7"/>
        <v>88.75</v>
      </c>
      <c r="G14" s="40">
        <v>125</v>
      </c>
      <c r="H14" s="54">
        <v>0</v>
      </c>
      <c r="I14" s="54">
        <v>0</v>
      </c>
      <c r="J14" s="40">
        <f t="shared" si="8"/>
        <v>125</v>
      </c>
      <c r="K14" s="54">
        <v>3.15</v>
      </c>
      <c r="L14" s="40">
        <f t="shared" ref="L14" si="12">K14/$K13*$L$11</f>
        <v>5.2008805723720419</v>
      </c>
      <c r="M14" s="54">
        <v>40</v>
      </c>
      <c r="N14" s="54">
        <f t="shared" si="11"/>
        <v>44.444444444444443</v>
      </c>
      <c r="O14" s="40">
        <f t="shared" si="9"/>
        <v>131.9</v>
      </c>
      <c r="P14" s="40">
        <f t="shared" si="10"/>
        <v>174.64532501681646</v>
      </c>
      <c r="Q14" s="62"/>
      <c r="R14" s="100"/>
      <c r="S14" s="100"/>
      <c r="T14" s="100"/>
    </row>
    <row r="15" spans="1:20" x14ac:dyDescent="0.25">
      <c r="A15" s="89"/>
      <c r="B15" s="89"/>
      <c r="C15" s="89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  <c r="R15" s="100"/>
      <c r="S15" s="100"/>
      <c r="T15" s="100"/>
    </row>
    <row r="16" spans="1:20" x14ac:dyDescent="0.25">
      <c r="A16" s="89"/>
      <c r="B16" s="89"/>
      <c r="C16" s="89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  <c r="R16" s="100"/>
      <c r="S16" s="100"/>
      <c r="T16" s="100"/>
    </row>
    <row r="17" spans="1:20" ht="15.75" x14ac:dyDescent="0.25">
      <c r="A17" s="253"/>
      <c r="B17" s="253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50"/>
      <c r="Q17" s="50"/>
      <c r="R17" s="100"/>
      <c r="S17" s="100"/>
      <c r="T17" s="100"/>
    </row>
    <row r="18" spans="1:20" ht="25.5" x14ac:dyDescent="0.25">
      <c r="A18" s="84" t="s">
        <v>285</v>
      </c>
      <c r="B18" s="84" t="s">
        <v>264</v>
      </c>
      <c r="C18" s="92" t="s">
        <v>284</v>
      </c>
      <c r="D18" s="74" t="s">
        <v>266</v>
      </c>
      <c r="E18" s="252" t="s">
        <v>267</v>
      </c>
      <c r="F18" s="252"/>
      <c r="G18" s="252"/>
      <c r="H18" s="252"/>
      <c r="I18" s="252"/>
      <c r="J18" s="84"/>
      <c r="K18" s="252" t="s">
        <v>268</v>
      </c>
      <c r="L18" s="252"/>
      <c r="M18" s="252" t="s">
        <v>269</v>
      </c>
      <c r="N18" s="252"/>
      <c r="O18" s="84"/>
      <c r="P18" s="41"/>
      <c r="Q18" s="50"/>
      <c r="R18" s="100"/>
      <c r="S18" s="100"/>
      <c r="T18" s="100"/>
    </row>
    <row r="19" spans="1:20" ht="64.5" x14ac:dyDescent="0.25">
      <c r="A19" s="249" t="s">
        <v>28</v>
      </c>
      <c r="B19" s="249"/>
      <c r="C19" s="249"/>
      <c r="D19" s="249"/>
      <c r="E19" s="79" t="s">
        <v>271</v>
      </c>
      <c r="F19" s="79" t="s">
        <v>272</v>
      </c>
      <c r="G19" s="79" t="s">
        <v>273</v>
      </c>
      <c r="H19" s="79" t="s">
        <v>274</v>
      </c>
      <c r="I19" s="59" t="s">
        <v>275</v>
      </c>
      <c r="J19" s="80" t="s">
        <v>276</v>
      </c>
      <c r="K19" s="79" t="s">
        <v>271</v>
      </c>
      <c r="L19" s="81" t="s">
        <v>277</v>
      </c>
      <c r="M19" s="79" t="s">
        <v>278</v>
      </c>
      <c r="N19" s="79" t="s">
        <v>282</v>
      </c>
      <c r="O19" s="84" t="s">
        <v>270</v>
      </c>
      <c r="P19" s="84" t="s">
        <v>279</v>
      </c>
      <c r="Q19" s="50"/>
      <c r="R19" s="100"/>
      <c r="S19" s="100"/>
      <c r="T19" s="100"/>
    </row>
    <row r="20" spans="1:20" ht="26.25" x14ac:dyDescent="0.25">
      <c r="A20" s="82">
        <v>1</v>
      </c>
      <c r="B20" s="93" t="s">
        <v>652</v>
      </c>
      <c r="C20" s="87" t="s">
        <v>651</v>
      </c>
      <c r="D20" s="82" t="s">
        <v>29</v>
      </c>
      <c r="E20" s="52">
        <v>52.634999999999998</v>
      </c>
      <c r="F20" s="52">
        <f>E20/4</f>
        <v>13.15875</v>
      </c>
      <c r="G20" s="52">
        <f>F20*$G$21/$F$21</f>
        <v>21.75</v>
      </c>
      <c r="H20" s="52">
        <v>0</v>
      </c>
      <c r="I20" s="44">
        <f>H20*$I$32/$H$32</f>
        <v>0</v>
      </c>
      <c r="J20" s="44">
        <f>G20+I20</f>
        <v>21.75</v>
      </c>
      <c r="K20" s="44">
        <v>42.4</v>
      </c>
      <c r="L20" s="55">
        <f>K20*$L$23/$K$23</f>
        <v>82.011605415860743</v>
      </c>
      <c r="M20" s="44">
        <v>30</v>
      </c>
      <c r="N20" s="55">
        <f>M20*$N$21/$M$21</f>
        <v>42.857142857142854</v>
      </c>
      <c r="O20" s="44">
        <f>F20+H20+K20+M20</f>
        <v>85.558750000000003</v>
      </c>
      <c r="P20" s="44">
        <f>J20+L20+N20</f>
        <v>146.6187482730036</v>
      </c>
      <c r="Q20" s="60"/>
      <c r="R20" s="100"/>
      <c r="S20" s="100"/>
      <c r="T20" s="100"/>
    </row>
    <row r="21" spans="1:20" ht="26.25" x14ac:dyDescent="0.25">
      <c r="A21" s="82">
        <v>2</v>
      </c>
      <c r="B21" s="94" t="s">
        <v>789</v>
      </c>
      <c r="C21" s="87" t="s">
        <v>790</v>
      </c>
      <c r="D21" s="82" t="s">
        <v>29</v>
      </c>
      <c r="E21" s="52">
        <v>302.5</v>
      </c>
      <c r="F21" s="52">
        <f t="shared" ref="F21:F36" si="13">E21/4</f>
        <v>75.625</v>
      </c>
      <c r="G21" s="52">
        <v>125</v>
      </c>
      <c r="H21" s="51">
        <v>0</v>
      </c>
      <c r="I21" s="44">
        <f t="shared" ref="I21:I36" si="14">H21*$I$32/$H$32</f>
        <v>0</v>
      </c>
      <c r="J21" s="44">
        <f t="shared" ref="J21:J36" si="15">G21+I21</f>
        <v>125</v>
      </c>
      <c r="K21" s="44">
        <v>36.15</v>
      </c>
      <c r="L21" s="55">
        <f t="shared" ref="L21:L36" si="16">K21*$L$23/$K$23</f>
        <v>69.92263056092844</v>
      </c>
      <c r="M21" s="44">
        <v>140</v>
      </c>
      <c r="N21" s="55">
        <v>200</v>
      </c>
      <c r="O21" s="44">
        <f t="shared" ref="O21:O36" si="17">F21+H21+K21+M21</f>
        <v>251.77500000000001</v>
      </c>
      <c r="P21" s="44">
        <f t="shared" ref="P21:P36" si="18">J21+L21+N21</f>
        <v>394.92263056092844</v>
      </c>
      <c r="Q21" s="60"/>
      <c r="R21" s="100"/>
      <c r="S21" s="100"/>
      <c r="T21" s="100"/>
    </row>
    <row r="22" spans="1:20" ht="26.25" x14ac:dyDescent="0.25">
      <c r="A22" s="82">
        <v>3</v>
      </c>
      <c r="B22" s="94" t="s">
        <v>30</v>
      </c>
      <c r="C22" s="87" t="s">
        <v>31</v>
      </c>
      <c r="D22" s="82" t="s">
        <v>29</v>
      </c>
      <c r="E22" s="52">
        <v>137.36500000000001</v>
      </c>
      <c r="F22" s="52">
        <f t="shared" si="13"/>
        <v>34.341250000000002</v>
      </c>
      <c r="G22" s="52">
        <f>F22*$G$21/$F$21</f>
        <v>56.762396694214878</v>
      </c>
      <c r="H22" s="51">
        <v>0</v>
      </c>
      <c r="I22" s="44">
        <f t="shared" si="14"/>
        <v>0</v>
      </c>
      <c r="J22" s="44">
        <f t="shared" si="15"/>
        <v>56.762396694214878</v>
      </c>
      <c r="K22" s="44">
        <v>86.7</v>
      </c>
      <c r="L22" s="55">
        <f t="shared" si="16"/>
        <v>167.69825918762089</v>
      </c>
      <c r="M22" s="44">
        <v>50</v>
      </c>
      <c r="N22" s="55">
        <f>M22*$N$21/$M$21</f>
        <v>71.428571428571431</v>
      </c>
      <c r="O22" s="44">
        <f t="shared" si="17"/>
        <v>171.04124999999999</v>
      </c>
      <c r="P22" s="44">
        <f t="shared" si="18"/>
        <v>295.88922731040719</v>
      </c>
      <c r="Q22" s="60"/>
      <c r="R22" s="100"/>
      <c r="S22" s="100"/>
      <c r="T22" s="100"/>
    </row>
    <row r="23" spans="1:20" ht="26.25" x14ac:dyDescent="0.25">
      <c r="A23" s="82">
        <v>4</v>
      </c>
      <c r="B23" s="94" t="s">
        <v>32</v>
      </c>
      <c r="C23" s="87" t="s">
        <v>793</v>
      </c>
      <c r="D23" s="82" t="s">
        <v>29</v>
      </c>
      <c r="E23" s="52">
        <v>157.83000000000001</v>
      </c>
      <c r="F23" s="52">
        <f t="shared" si="13"/>
        <v>39.457500000000003</v>
      </c>
      <c r="G23" s="52">
        <f t="shared" ref="G23:G36" si="19">F23*$G$21/$F$21</f>
        <v>65.219008264462815</v>
      </c>
      <c r="H23" s="51">
        <v>0</v>
      </c>
      <c r="I23" s="44">
        <f t="shared" si="14"/>
        <v>0</v>
      </c>
      <c r="J23" s="44">
        <f t="shared" si="15"/>
        <v>65.219008264462815</v>
      </c>
      <c r="K23" s="44">
        <v>155.1</v>
      </c>
      <c r="L23" s="55">
        <v>300</v>
      </c>
      <c r="M23" s="44">
        <v>140</v>
      </c>
      <c r="N23" s="55">
        <f t="shared" ref="N23:N36" si="20">M23*$N$21/$M$21</f>
        <v>200</v>
      </c>
      <c r="O23" s="44">
        <f t="shared" si="17"/>
        <v>334.5575</v>
      </c>
      <c r="P23" s="44">
        <f t="shared" si="18"/>
        <v>565.21900826446279</v>
      </c>
      <c r="Q23" s="60"/>
      <c r="R23" s="100"/>
      <c r="S23" s="100"/>
      <c r="T23" s="100"/>
    </row>
    <row r="24" spans="1:20" ht="26.25" x14ac:dyDescent="0.25">
      <c r="A24" s="82">
        <v>5</v>
      </c>
      <c r="B24" s="94" t="s">
        <v>796</v>
      </c>
      <c r="C24" s="87" t="s">
        <v>797</v>
      </c>
      <c r="D24" s="82" t="s">
        <v>29</v>
      </c>
      <c r="E24" s="52">
        <v>65.5</v>
      </c>
      <c r="F24" s="52">
        <f t="shared" si="13"/>
        <v>16.375</v>
      </c>
      <c r="G24" s="52">
        <f t="shared" si="19"/>
        <v>27.06611570247934</v>
      </c>
      <c r="H24" s="52">
        <v>0</v>
      </c>
      <c r="I24" s="44">
        <f t="shared" si="14"/>
        <v>0</v>
      </c>
      <c r="J24" s="44">
        <f t="shared" si="15"/>
        <v>27.06611570247934</v>
      </c>
      <c r="K24" s="44">
        <v>0</v>
      </c>
      <c r="L24" s="55">
        <f t="shared" si="16"/>
        <v>0</v>
      </c>
      <c r="M24" s="44">
        <v>0</v>
      </c>
      <c r="N24" s="55">
        <f t="shared" si="20"/>
        <v>0</v>
      </c>
      <c r="O24" s="44">
        <f t="shared" si="17"/>
        <v>16.375</v>
      </c>
      <c r="P24" s="44">
        <f t="shared" si="18"/>
        <v>27.06611570247934</v>
      </c>
      <c r="Q24" s="60"/>
      <c r="R24" s="100"/>
      <c r="S24" s="100"/>
      <c r="T24" s="100"/>
    </row>
    <row r="25" spans="1:20" ht="26.25" x14ac:dyDescent="0.25">
      <c r="A25" s="82">
        <v>6</v>
      </c>
      <c r="B25" s="94" t="s">
        <v>654</v>
      </c>
      <c r="C25" s="87" t="s">
        <v>653</v>
      </c>
      <c r="D25" s="82" t="s">
        <v>29</v>
      </c>
      <c r="E25" s="52">
        <v>232.9</v>
      </c>
      <c r="F25" s="52">
        <f t="shared" si="13"/>
        <v>58.225000000000001</v>
      </c>
      <c r="G25" s="52">
        <f t="shared" si="19"/>
        <v>96.239669421487605</v>
      </c>
      <c r="H25" s="52">
        <v>90</v>
      </c>
      <c r="I25" s="44">
        <f t="shared" si="14"/>
        <v>293.73368146214096</v>
      </c>
      <c r="J25" s="44">
        <f t="shared" si="15"/>
        <v>389.97335088362854</v>
      </c>
      <c r="K25" s="44">
        <v>27.05</v>
      </c>
      <c r="L25" s="55">
        <f t="shared" si="16"/>
        <v>52.321083172147006</v>
      </c>
      <c r="M25" s="44">
        <v>40</v>
      </c>
      <c r="N25" s="55">
        <f t="shared" si="20"/>
        <v>57.142857142857146</v>
      </c>
      <c r="O25" s="44">
        <f t="shared" si="17"/>
        <v>215.27500000000001</v>
      </c>
      <c r="P25" s="44">
        <f t="shared" si="18"/>
        <v>499.43729119863269</v>
      </c>
      <c r="Q25" s="60"/>
      <c r="R25" s="100"/>
      <c r="S25" s="100"/>
      <c r="T25" s="100"/>
    </row>
    <row r="26" spans="1:20" ht="26.25" x14ac:dyDescent="0.25">
      <c r="A26" s="82">
        <v>7</v>
      </c>
      <c r="B26" s="94" t="s">
        <v>606</v>
      </c>
      <c r="C26" s="87" t="s">
        <v>605</v>
      </c>
      <c r="D26" s="82" t="s">
        <v>29</v>
      </c>
      <c r="E26" s="52">
        <v>10.375</v>
      </c>
      <c r="F26" s="52">
        <f t="shared" si="13"/>
        <v>2.59375</v>
      </c>
      <c r="G26" s="52">
        <f t="shared" si="19"/>
        <v>4.2871900826446279</v>
      </c>
      <c r="H26" s="52">
        <v>0</v>
      </c>
      <c r="I26" s="44">
        <f t="shared" si="14"/>
        <v>0</v>
      </c>
      <c r="J26" s="44">
        <f t="shared" si="15"/>
        <v>4.2871900826446279</v>
      </c>
      <c r="K26" s="44">
        <v>46.65</v>
      </c>
      <c r="L26" s="55">
        <f t="shared" si="16"/>
        <v>90.23210831721471</v>
      </c>
      <c r="M26" s="44">
        <v>40</v>
      </c>
      <c r="N26" s="55">
        <f t="shared" si="20"/>
        <v>57.142857142857146</v>
      </c>
      <c r="O26" s="44">
        <f t="shared" si="17"/>
        <v>89.243750000000006</v>
      </c>
      <c r="P26" s="44">
        <f t="shared" si="18"/>
        <v>151.66215554271648</v>
      </c>
      <c r="Q26" s="60"/>
      <c r="R26" s="100"/>
      <c r="S26" s="100"/>
      <c r="T26" s="100"/>
    </row>
    <row r="27" spans="1:20" ht="26.25" x14ac:dyDescent="0.25">
      <c r="A27" s="82">
        <v>8</v>
      </c>
      <c r="B27" s="94" t="s">
        <v>33</v>
      </c>
      <c r="C27" s="87" t="s">
        <v>34</v>
      </c>
      <c r="D27" s="82" t="s">
        <v>29</v>
      </c>
      <c r="E27" s="52">
        <v>145</v>
      </c>
      <c r="F27" s="52">
        <f t="shared" si="13"/>
        <v>36.25</v>
      </c>
      <c r="G27" s="52">
        <f t="shared" si="19"/>
        <v>59.917355371900825</v>
      </c>
      <c r="H27" s="52">
        <v>0</v>
      </c>
      <c r="I27" s="44">
        <f t="shared" si="14"/>
        <v>0</v>
      </c>
      <c r="J27" s="44">
        <f t="shared" si="15"/>
        <v>59.917355371900825</v>
      </c>
      <c r="K27" s="44">
        <v>119.4</v>
      </c>
      <c r="L27" s="55">
        <f t="shared" si="16"/>
        <v>230.94777562862669</v>
      </c>
      <c r="M27" s="44">
        <v>0</v>
      </c>
      <c r="N27" s="55">
        <f t="shared" si="20"/>
        <v>0</v>
      </c>
      <c r="O27" s="44">
        <f t="shared" si="17"/>
        <v>155.65</v>
      </c>
      <c r="P27" s="44">
        <f t="shared" si="18"/>
        <v>290.86513100052753</v>
      </c>
      <c r="Q27" s="60"/>
      <c r="R27" s="100"/>
      <c r="S27" s="100"/>
      <c r="T27" s="100"/>
    </row>
    <row r="28" spans="1:20" ht="26.25" x14ac:dyDescent="0.25">
      <c r="A28" s="82">
        <v>9</v>
      </c>
      <c r="B28" s="94" t="s">
        <v>800</v>
      </c>
      <c r="C28" s="87" t="s">
        <v>801</v>
      </c>
      <c r="D28" s="82" t="s">
        <v>29</v>
      </c>
      <c r="E28" s="52">
        <v>44.875</v>
      </c>
      <c r="F28" s="52">
        <f t="shared" si="13"/>
        <v>11.21875</v>
      </c>
      <c r="G28" s="52">
        <f t="shared" si="19"/>
        <v>18.543388429752067</v>
      </c>
      <c r="H28" s="52">
        <v>7.5</v>
      </c>
      <c r="I28" s="44">
        <f t="shared" si="14"/>
        <v>24.477806788511749</v>
      </c>
      <c r="J28" s="44">
        <f t="shared" si="15"/>
        <v>43.021195218263813</v>
      </c>
      <c r="K28" s="44">
        <v>30.75</v>
      </c>
      <c r="L28" s="55">
        <f t="shared" si="16"/>
        <v>59.477756286266924</v>
      </c>
      <c r="M28" s="44">
        <v>20</v>
      </c>
      <c r="N28" s="55">
        <f t="shared" si="20"/>
        <v>28.571428571428573</v>
      </c>
      <c r="O28" s="44">
        <f t="shared" si="17"/>
        <v>69.46875</v>
      </c>
      <c r="P28" s="44">
        <f t="shared" si="18"/>
        <v>131.07038007595932</v>
      </c>
      <c r="Q28" s="60"/>
      <c r="R28" s="100"/>
      <c r="S28" s="100"/>
      <c r="T28" s="100"/>
    </row>
    <row r="29" spans="1:20" ht="26.25" x14ac:dyDescent="0.25">
      <c r="A29" s="82">
        <v>10</v>
      </c>
      <c r="B29" s="94" t="s">
        <v>650</v>
      </c>
      <c r="C29" s="87" t="s">
        <v>649</v>
      </c>
      <c r="D29" s="82" t="s">
        <v>29</v>
      </c>
      <c r="E29" s="52">
        <v>148.55000000000001</v>
      </c>
      <c r="F29" s="52">
        <f t="shared" si="13"/>
        <v>37.137500000000003</v>
      </c>
      <c r="G29" s="52">
        <f t="shared" si="19"/>
        <v>61.384297520661157</v>
      </c>
      <c r="H29" s="52">
        <v>0</v>
      </c>
      <c r="I29" s="44">
        <f t="shared" si="14"/>
        <v>0</v>
      </c>
      <c r="J29" s="44">
        <f t="shared" si="15"/>
        <v>61.384297520661157</v>
      </c>
      <c r="K29" s="44">
        <v>52.2</v>
      </c>
      <c r="L29" s="55">
        <f t="shared" si="16"/>
        <v>100.96711798839459</v>
      </c>
      <c r="M29" s="44">
        <v>20</v>
      </c>
      <c r="N29" s="55">
        <f t="shared" si="20"/>
        <v>28.571428571428573</v>
      </c>
      <c r="O29" s="44">
        <f t="shared" si="17"/>
        <v>109.33750000000001</v>
      </c>
      <c r="P29" s="44">
        <f t="shared" si="18"/>
        <v>190.92284408048434</v>
      </c>
      <c r="Q29" s="60"/>
      <c r="R29" s="100"/>
      <c r="S29" s="100"/>
      <c r="T29" s="100"/>
    </row>
    <row r="30" spans="1:20" ht="26.25" x14ac:dyDescent="0.25">
      <c r="A30" s="82">
        <v>13</v>
      </c>
      <c r="B30" s="94" t="s">
        <v>804</v>
      </c>
      <c r="C30" s="87" t="s">
        <v>805</v>
      </c>
      <c r="D30" s="82" t="s">
        <v>29</v>
      </c>
      <c r="E30" s="52">
        <v>41.72</v>
      </c>
      <c r="F30" s="52">
        <f t="shared" si="13"/>
        <v>10.43</v>
      </c>
      <c r="G30" s="52">
        <f t="shared" si="19"/>
        <v>17.239669421487605</v>
      </c>
      <c r="H30" s="52">
        <v>0</v>
      </c>
      <c r="I30" s="44">
        <f t="shared" si="14"/>
        <v>0</v>
      </c>
      <c r="J30" s="44">
        <f t="shared" si="15"/>
        <v>17.239669421487605</v>
      </c>
      <c r="K30" s="44">
        <v>4.45</v>
      </c>
      <c r="L30" s="55">
        <f t="shared" si="16"/>
        <v>8.6073500967117997</v>
      </c>
      <c r="M30" s="44">
        <v>30</v>
      </c>
      <c r="N30" s="55">
        <f t="shared" si="20"/>
        <v>42.857142857142854</v>
      </c>
      <c r="O30" s="44">
        <f t="shared" si="17"/>
        <v>44.879999999999995</v>
      </c>
      <c r="P30" s="44">
        <f t="shared" si="18"/>
        <v>68.704162375342264</v>
      </c>
      <c r="Q30" s="60"/>
      <c r="R30" s="100"/>
      <c r="S30" s="100"/>
      <c r="T30" s="100"/>
    </row>
    <row r="31" spans="1:20" ht="26.25" x14ac:dyDescent="0.25">
      <c r="A31" s="82">
        <v>14</v>
      </c>
      <c r="B31" s="94" t="s">
        <v>806</v>
      </c>
      <c r="C31" s="87" t="s">
        <v>807</v>
      </c>
      <c r="D31" s="82" t="s">
        <v>29</v>
      </c>
      <c r="E31" s="52">
        <v>28.71</v>
      </c>
      <c r="F31" s="52">
        <f t="shared" si="13"/>
        <v>7.1775000000000002</v>
      </c>
      <c r="G31" s="52">
        <f t="shared" si="19"/>
        <v>11.863636363636363</v>
      </c>
      <c r="H31" s="52">
        <v>0</v>
      </c>
      <c r="I31" s="44">
        <f t="shared" si="14"/>
        <v>0</v>
      </c>
      <c r="J31" s="44">
        <f t="shared" si="15"/>
        <v>11.863636363636363</v>
      </c>
      <c r="K31" s="44">
        <v>1.5</v>
      </c>
      <c r="L31" s="55">
        <f t="shared" si="16"/>
        <v>2.9013539651837523</v>
      </c>
      <c r="M31" s="44">
        <v>20</v>
      </c>
      <c r="N31" s="55">
        <f t="shared" si="20"/>
        <v>28.571428571428573</v>
      </c>
      <c r="O31" s="44">
        <f t="shared" si="17"/>
        <v>28.677500000000002</v>
      </c>
      <c r="P31" s="44">
        <f t="shared" si="18"/>
        <v>43.336418900248688</v>
      </c>
      <c r="Q31" s="60"/>
      <c r="R31" s="100"/>
      <c r="S31" s="100"/>
      <c r="T31" s="100"/>
    </row>
    <row r="32" spans="1:20" ht="26.25" x14ac:dyDescent="0.25">
      <c r="A32" s="82">
        <v>15</v>
      </c>
      <c r="B32" s="94" t="s">
        <v>16</v>
      </c>
      <c r="C32" s="87" t="s">
        <v>17</v>
      </c>
      <c r="D32" s="82" t="s">
        <v>29</v>
      </c>
      <c r="E32" s="52">
        <v>10</v>
      </c>
      <c r="F32" s="52">
        <f t="shared" si="13"/>
        <v>2.5</v>
      </c>
      <c r="G32" s="52">
        <f t="shared" si="19"/>
        <v>4.1322314049586772</v>
      </c>
      <c r="H32" s="52">
        <v>114.9</v>
      </c>
      <c r="I32" s="44">
        <v>375</v>
      </c>
      <c r="J32" s="44">
        <f t="shared" si="15"/>
        <v>379.1322314049587</v>
      </c>
      <c r="K32" s="44">
        <v>50.9</v>
      </c>
      <c r="L32" s="55">
        <f t="shared" si="16"/>
        <v>98.452611218568663</v>
      </c>
      <c r="M32" s="44">
        <v>0</v>
      </c>
      <c r="N32" s="55">
        <f t="shared" si="20"/>
        <v>0</v>
      </c>
      <c r="O32" s="44">
        <f t="shared" si="17"/>
        <v>168.3</v>
      </c>
      <c r="P32" s="44">
        <f t="shared" si="18"/>
        <v>477.58484262352738</v>
      </c>
      <c r="Q32" s="60"/>
      <c r="R32" s="100"/>
      <c r="S32" s="100"/>
      <c r="T32" s="100"/>
    </row>
    <row r="33" spans="1:20" ht="26.25" x14ac:dyDescent="0.25">
      <c r="A33" s="82">
        <v>16</v>
      </c>
      <c r="B33" s="94" t="s">
        <v>808</v>
      </c>
      <c r="C33" s="87" t="s">
        <v>809</v>
      </c>
      <c r="D33" s="82" t="s">
        <v>29</v>
      </c>
      <c r="E33" s="52">
        <v>61.25</v>
      </c>
      <c r="F33" s="52">
        <f t="shared" si="13"/>
        <v>15.3125</v>
      </c>
      <c r="G33" s="52">
        <f t="shared" si="19"/>
        <v>25.309917355371901</v>
      </c>
      <c r="H33" s="52">
        <v>0</v>
      </c>
      <c r="I33" s="44">
        <f t="shared" si="14"/>
        <v>0</v>
      </c>
      <c r="J33" s="44">
        <f t="shared" si="15"/>
        <v>25.309917355371901</v>
      </c>
      <c r="K33" s="44">
        <v>10.9</v>
      </c>
      <c r="L33" s="55">
        <f t="shared" si="16"/>
        <v>21.083172147001935</v>
      </c>
      <c r="M33" s="44">
        <v>0</v>
      </c>
      <c r="N33" s="55">
        <f t="shared" si="20"/>
        <v>0</v>
      </c>
      <c r="O33" s="44">
        <f t="shared" si="17"/>
        <v>26.212499999999999</v>
      </c>
      <c r="P33" s="44">
        <f t="shared" si="18"/>
        <v>46.39308950237384</v>
      </c>
      <c r="Q33" s="60"/>
      <c r="R33" s="100"/>
      <c r="S33" s="100"/>
      <c r="T33" s="100"/>
    </row>
    <row r="34" spans="1:20" ht="26.25" x14ac:dyDescent="0.25">
      <c r="A34" s="82">
        <v>17</v>
      </c>
      <c r="B34" s="94" t="s">
        <v>441</v>
      </c>
      <c r="C34" s="87" t="s">
        <v>440</v>
      </c>
      <c r="D34" s="82" t="s">
        <v>29</v>
      </c>
      <c r="E34" s="52">
        <v>140.47499999999999</v>
      </c>
      <c r="F34" s="52">
        <f t="shared" si="13"/>
        <v>35.118749999999999</v>
      </c>
      <c r="G34" s="52">
        <f t="shared" si="19"/>
        <v>58.047520661157023</v>
      </c>
      <c r="H34" s="52">
        <v>63.75</v>
      </c>
      <c r="I34" s="44">
        <f t="shared" si="14"/>
        <v>208.06135770234985</v>
      </c>
      <c r="J34" s="44">
        <f t="shared" si="15"/>
        <v>266.10887836350685</v>
      </c>
      <c r="K34" s="44">
        <v>100.85</v>
      </c>
      <c r="L34" s="55">
        <f t="shared" si="16"/>
        <v>195.06769825918764</v>
      </c>
      <c r="M34" s="57">
        <v>0</v>
      </c>
      <c r="N34" s="55">
        <f t="shared" si="20"/>
        <v>0</v>
      </c>
      <c r="O34" s="44">
        <f t="shared" si="17"/>
        <v>199.71875</v>
      </c>
      <c r="P34" s="44">
        <f t="shared" si="18"/>
        <v>461.17657662269448</v>
      </c>
      <c r="Q34" s="60"/>
      <c r="R34" s="100"/>
      <c r="S34" s="100"/>
      <c r="T34" s="100"/>
    </row>
    <row r="35" spans="1:20" ht="26.25" x14ac:dyDescent="0.25">
      <c r="A35" s="82">
        <v>18</v>
      </c>
      <c r="B35" s="94" t="s">
        <v>489</v>
      </c>
      <c r="C35" s="87" t="s">
        <v>488</v>
      </c>
      <c r="D35" s="82" t="s">
        <v>29</v>
      </c>
      <c r="E35" s="52">
        <v>14.29</v>
      </c>
      <c r="F35" s="52">
        <f t="shared" si="13"/>
        <v>3.5724999999999998</v>
      </c>
      <c r="G35" s="52">
        <f t="shared" si="19"/>
        <v>5.9049586776859506</v>
      </c>
      <c r="H35" s="52">
        <v>48.3</v>
      </c>
      <c r="I35" s="44">
        <f t="shared" si="14"/>
        <v>157.63707571801567</v>
      </c>
      <c r="J35" s="44">
        <f t="shared" si="15"/>
        <v>163.54203439570162</v>
      </c>
      <c r="K35" s="57">
        <v>43.55</v>
      </c>
      <c r="L35" s="55">
        <f t="shared" si="16"/>
        <v>84.235976789168276</v>
      </c>
      <c r="M35" s="57">
        <v>20</v>
      </c>
      <c r="N35" s="55">
        <f t="shared" si="20"/>
        <v>28.571428571428573</v>
      </c>
      <c r="O35" s="44">
        <f t="shared" si="17"/>
        <v>115.42249999999999</v>
      </c>
      <c r="P35" s="44">
        <f t="shared" si="18"/>
        <v>276.34943975629847</v>
      </c>
      <c r="Q35" s="60"/>
      <c r="R35" s="100"/>
      <c r="S35" s="100"/>
      <c r="T35" s="100"/>
    </row>
    <row r="36" spans="1:20" ht="26.25" x14ac:dyDescent="0.25">
      <c r="A36" s="82">
        <v>19</v>
      </c>
      <c r="B36" s="94" t="s">
        <v>810</v>
      </c>
      <c r="C36" s="87" t="s">
        <v>811</v>
      </c>
      <c r="D36" s="82" t="s">
        <v>29</v>
      </c>
      <c r="E36" s="52">
        <v>42.854999999999997</v>
      </c>
      <c r="F36" s="52">
        <f t="shared" si="13"/>
        <v>10.713749999999999</v>
      </c>
      <c r="G36" s="52">
        <f t="shared" si="19"/>
        <v>17.708677685950413</v>
      </c>
      <c r="H36" s="52">
        <v>0</v>
      </c>
      <c r="I36" s="44">
        <f t="shared" si="14"/>
        <v>0</v>
      </c>
      <c r="J36" s="44">
        <f t="shared" si="15"/>
        <v>17.708677685950413</v>
      </c>
      <c r="K36" s="57">
        <v>84.95</v>
      </c>
      <c r="L36" s="55">
        <f t="shared" si="16"/>
        <v>164.31334622823985</v>
      </c>
      <c r="M36" s="57">
        <v>40</v>
      </c>
      <c r="N36" s="55">
        <f t="shared" si="20"/>
        <v>57.142857142857146</v>
      </c>
      <c r="O36" s="44">
        <f t="shared" si="17"/>
        <v>135.66374999999999</v>
      </c>
      <c r="P36" s="44">
        <f t="shared" si="18"/>
        <v>239.16488105704741</v>
      </c>
      <c r="Q36" s="60"/>
      <c r="R36" s="100"/>
      <c r="S36" s="100"/>
      <c r="T36" s="100"/>
    </row>
    <row r="37" spans="1:20" x14ac:dyDescent="0.25">
      <c r="A37" s="101"/>
      <c r="B37" s="101"/>
      <c r="C37" s="101"/>
      <c r="D37" s="101"/>
      <c r="E37" s="50"/>
      <c r="F37" s="50"/>
      <c r="G37" s="50"/>
      <c r="H37" s="50"/>
      <c r="I37" s="90"/>
      <c r="J37" s="90"/>
      <c r="K37" s="50"/>
      <c r="L37" s="90"/>
      <c r="M37" s="50"/>
      <c r="N37" s="90"/>
      <c r="O37" s="50"/>
      <c r="P37" s="50"/>
      <c r="Q37" s="50"/>
      <c r="R37" s="100"/>
      <c r="S37" s="100"/>
      <c r="T37" s="100"/>
    </row>
    <row r="38" spans="1:20" ht="15.75" x14ac:dyDescent="0.25">
      <c r="A38" s="254"/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5"/>
      <c r="P38" s="50"/>
      <c r="Q38" s="50"/>
      <c r="R38" s="100"/>
      <c r="S38" s="100"/>
      <c r="T38" s="100"/>
    </row>
    <row r="39" spans="1:20" ht="25.5" x14ac:dyDescent="0.25">
      <c r="A39" s="91" t="s">
        <v>285</v>
      </c>
      <c r="B39" s="84" t="s">
        <v>264</v>
      </c>
      <c r="C39" s="92" t="s">
        <v>284</v>
      </c>
      <c r="D39" s="74" t="s">
        <v>266</v>
      </c>
      <c r="E39" s="252" t="s">
        <v>267</v>
      </c>
      <c r="F39" s="252"/>
      <c r="G39" s="252"/>
      <c r="H39" s="252"/>
      <c r="I39" s="252"/>
      <c r="J39" s="84"/>
      <c r="K39" s="252" t="s">
        <v>268</v>
      </c>
      <c r="L39" s="252"/>
      <c r="M39" s="252" t="s">
        <v>269</v>
      </c>
      <c r="N39" s="252"/>
      <c r="O39" s="84"/>
      <c r="P39" s="41"/>
      <c r="Q39" s="78"/>
      <c r="R39" s="100"/>
      <c r="S39" s="100"/>
      <c r="T39" s="100"/>
    </row>
    <row r="40" spans="1:20" ht="82.5" customHeight="1" x14ac:dyDescent="0.25">
      <c r="A40" s="249" t="s">
        <v>35</v>
      </c>
      <c r="B40" s="249"/>
      <c r="C40" s="249"/>
      <c r="D40" s="249"/>
      <c r="E40" s="79" t="s">
        <v>271</v>
      </c>
      <c r="F40" s="79" t="s">
        <v>272</v>
      </c>
      <c r="G40" s="79" t="s">
        <v>273</v>
      </c>
      <c r="H40" s="79" t="s">
        <v>274</v>
      </c>
      <c r="I40" s="59" t="s">
        <v>275</v>
      </c>
      <c r="J40" s="80" t="s">
        <v>276</v>
      </c>
      <c r="K40" s="79" t="s">
        <v>271</v>
      </c>
      <c r="L40" s="81" t="s">
        <v>277</v>
      </c>
      <c r="M40" s="79" t="s">
        <v>278</v>
      </c>
      <c r="N40" s="79" t="s">
        <v>282</v>
      </c>
      <c r="O40" s="84" t="s">
        <v>270</v>
      </c>
      <c r="P40" s="84" t="s">
        <v>279</v>
      </c>
      <c r="Q40" s="50"/>
      <c r="R40" s="100"/>
      <c r="S40" s="100"/>
      <c r="T40" s="100"/>
    </row>
    <row r="41" spans="1:20" ht="26.25" x14ac:dyDescent="0.25">
      <c r="A41" s="85">
        <v>1</v>
      </c>
      <c r="B41" s="86" t="s">
        <v>19</v>
      </c>
      <c r="C41" s="87" t="s">
        <v>20</v>
      </c>
      <c r="D41" s="82" t="s">
        <v>847</v>
      </c>
      <c r="E41" s="40">
        <v>10</v>
      </c>
      <c r="F41" s="40">
        <f>E41/4</f>
        <v>2.5</v>
      </c>
      <c r="G41" s="40">
        <f>F41/F$49*$G$49</f>
        <v>3.5211267605633805</v>
      </c>
      <c r="H41" s="40">
        <v>60</v>
      </c>
      <c r="I41" s="40">
        <f>H41/H$45*$I$45</f>
        <v>258.17555938037867</v>
      </c>
      <c r="J41" s="40">
        <f>G41+I41</f>
        <v>261.69668614094206</v>
      </c>
      <c r="K41" s="40">
        <v>297.85000000000002</v>
      </c>
      <c r="L41" s="40">
        <v>300</v>
      </c>
      <c r="M41" s="40">
        <v>180</v>
      </c>
      <c r="N41" s="40">
        <v>200</v>
      </c>
      <c r="O41" s="40">
        <f>F41+H41+K41+M41</f>
        <v>540.35</v>
      </c>
      <c r="P41" s="40">
        <f>J41+L41+N41</f>
        <v>761.69668614094212</v>
      </c>
      <c r="Q41" s="62"/>
      <c r="R41" s="100"/>
      <c r="S41" s="100"/>
      <c r="T41" s="100"/>
    </row>
    <row r="42" spans="1:20" ht="26.25" x14ac:dyDescent="0.25">
      <c r="A42" s="85">
        <v>2</v>
      </c>
      <c r="B42" s="86" t="s">
        <v>620</v>
      </c>
      <c r="C42" s="87" t="s">
        <v>619</v>
      </c>
      <c r="D42" s="82" t="s">
        <v>847</v>
      </c>
      <c r="E42" s="38">
        <v>10</v>
      </c>
      <c r="F42" s="40">
        <f t="shared" ref="F42:F62" si="21">E42/4</f>
        <v>2.5</v>
      </c>
      <c r="G42" s="40">
        <f t="shared" ref="G42:G48" si="22">F42/F$49*$G$49</f>
        <v>3.5211267605633805</v>
      </c>
      <c r="H42" s="45">
        <v>20.100000000000001</v>
      </c>
      <c r="I42" s="40">
        <f t="shared" ref="I42:I44" si="23">H42/H$45*$I$45</f>
        <v>86.488812392426851</v>
      </c>
      <c r="J42" s="40">
        <f t="shared" ref="J42:J62" si="24">G42+I42</f>
        <v>90.009939152990228</v>
      </c>
      <c r="K42" s="38">
        <v>0</v>
      </c>
      <c r="L42" s="45">
        <f>K42/K41*L41</f>
        <v>0</v>
      </c>
      <c r="M42" s="38">
        <v>0</v>
      </c>
      <c r="N42" s="38">
        <f>M42/M41*N41</f>
        <v>0</v>
      </c>
      <c r="O42" s="40">
        <f t="shared" ref="O42:O46" si="25">F42+H42+K42+M42</f>
        <v>22.6</v>
      </c>
      <c r="P42" s="40">
        <f t="shared" ref="P42:P62" si="26">J42+L42+N42</f>
        <v>90.009939152990228</v>
      </c>
      <c r="Q42" s="62"/>
      <c r="R42" s="100"/>
      <c r="S42" s="100"/>
      <c r="T42" s="100"/>
    </row>
    <row r="43" spans="1:20" ht="26.25" x14ac:dyDescent="0.25">
      <c r="A43" s="85">
        <v>3</v>
      </c>
      <c r="B43" s="86" t="s">
        <v>570</v>
      </c>
      <c r="C43" s="87" t="s">
        <v>569</v>
      </c>
      <c r="D43" s="82" t="s">
        <v>847</v>
      </c>
      <c r="E43" s="38">
        <v>74.712999999999994</v>
      </c>
      <c r="F43" s="40">
        <f t="shared" si="21"/>
        <v>18.678249999999998</v>
      </c>
      <c r="G43" s="40">
        <f t="shared" si="22"/>
        <v>26.307394366197183</v>
      </c>
      <c r="H43" s="45">
        <v>0</v>
      </c>
      <c r="I43" s="40">
        <f t="shared" si="23"/>
        <v>0</v>
      </c>
      <c r="J43" s="40">
        <f t="shared" si="24"/>
        <v>26.307394366197183</v>
      </c>
      <c r="K43" s="38">
        <v>5.25</v>
      </c>
      <c r="L43" s="45">
        <f>K43/K$41*$L$41</f>
        <v>5.2878965922444188</v>
      </c>
      <c r="M43" s="38">
        <v>0</v>
      </c>
      <c r="N43" s="38">
        <v>0</v>
      </c>
      <c r="O43" s="40">
        <f t="shared" si="25"/>
        <v>23.928249999999998</v>
      </c>
      <c r="P43" s="40">
        <f t="shared" si="26"/>
        <v>31.595290958441602</v>
      </c>
      <c r="Q43" s="62"/>
      <c r="R43" s="100"/>
      <c r="S43" s="100"/>
      <c r="T43" s="100"/>
    </row>
    <row r="44" spans="1:20" ht="26.25" x14ac:dyDescent="0.25">
      <c r="A44" s="85">
        <v>4</v>
      </c>
      <c r="B44" s="86" t="s">
        <v>566</v>
      </c>
      <c r="C44" s="87" t="s">
        <v>565</v>
      </c>
      <c r="D44" s="82" t="s">
        <v>847</v>
      </c>
      <c r="E44" s="38">
        <v>98.825000000000003</v>
      </c>
      <c r="F44" s="40">
        <f t="shared" si="21"/>
        <v>24.706250000000001</v>
      </c>
      <c r="G44" s="40">
        <f t="shared" si="22"/>
        <v>34.797535211267608</v>
      </c>
      <c r="H44" s="38">
        <v>0</v>
      </c>
      <c r="I44" s="40">
        <f t="shared" si="23"/>
        <v>0</v>
      </c>
      <c r="J44" s="40">
        <f t="shared" si="24"/>
        <v>34.797535211267608</v>
      </c>
      <c r="K44" s="38">
        <v>27.8</v>
      </c>
      <c r="L44" s="45">
        <f t="shared" ref="L44:L62" si="27">K44/K$41*$L$41</f>
        <v>28.000671478932347</v>
      </c>
      <c r="M44" s="38">
        <v>30</v>
      </c>
      <c r="N44" s="38">
        <f>M44/M$41*$N$41</f>
        <v>33.333333333333329</v>
      </c>
      <c r="O44" s="40">
        <f t="shared" si="25"/>
        <v>82.506249999999994</v>
      </c>
      <c r="P44" s="40">
        <f t="shared" si="26"/>
        <v>96.13154002353329</v>
      </c>
      <c r="Q44" s="62"/>
      <c r="R44" s="100"/>
      <c r="S44" s="100"/>
      <c r="T44" s="100"/>
    </row>
    <row r="45" spans="1:20" ht="26.25" x14ac:dyDescent="0.25">
      <c r="A45" s="85">
        <v>5</v>
      </c>
      <c r="B45" s="86" t="s">
        <v>931</v>
      </c>
      <c r="C45" s="87" t="s">
        <v>0</v>
      </c>
      <c r="D45" s="82" t="s">
        <v>847</v>
      </c>
      <c r="E45" s="38">
        <v>10</v>
      </c>
      <c r="F45" s="40">
        <f t="shared" si="21"/>
        <v>2.5</v>
      </c>
      <c r="G45" s="40">
        <f t="shared" si="22"/>
        <v>3.5211267605633805</v>
      </c>
      <c r="H45" s="38">
        <v>87.15</v>
      </c>
      <c r="I45" s="38">
        <v>375</v>
      </c>
      <c r="J45" s="40">
        <f t="shared" si="24"/>
        <v>378.52112676056339</v>
      </c>
      <c r="K45" s="45">
        <v>73.75</v>
      </c>
      <c r="L45" s="45">
        <f t="shared" si="27"/>
        <v>74.28235689105253</v>
      </c>
      <c r="M45" s="38">
        <v>20</v>
      </c>
      <c r="N45" s="38">
        <f t="shared" ref="N45:N62" si="28">M45/M$41*$N$41</f>
        <v>22.222222222222221</v>
      </c>
      <c r="O45" s="40">
        <f t="shared" si="25"/>
        <v>183.4</v>
      </c>
      <c r="P45" s="40">
        <f t="shared" si="26"/>
        <v>475.02570587383815</v>
      </c>
      <c r="Q45" s="62"/>
      <c r="R45" s="100"/>
      <c r="S45" s="100"/>
      <c r="T45" s="100"/>
    </row>
    <row r="46" spans="1:20" ht="26.25" x14ac:dyDescent="0.25">
      <c r="A46" s="85">
        <v>6</v>
      </c>
      <c r="B46" s="86" t="s">
        <v>22</v>
      </c>
      <c r="C46" s="87" t="s">
        <v>23</v>
      </c>
      <c r="D46" s="82" t="s">
        <v>847</v>
      </c>
      <c r="E46" s="40">
        <v>178.75</v>
      </c>
      <c r="F46" s="40">
        <f t="shared" si="21"/>
        <v>44.6875</v>
      </c>
      <c r="G46" s="40">
        <f t="shared" si="22"/>
        <v>62.940140845070424</v>
      </c>
      <c r="H46" s="40">
        <v>0</v>
      </c>
      <c r="I46" s="40">
        <f t="shared" ref="I46:I62" si="29">H46/H$45*$I$45</f>
        <v>0</v>
      </c>
      <c r="J46" s="40">
        <f t="shared" si="24"/>
        <v>62.940140845070424</v>
      </c>
      <c r="K46" s="40">
        <v>4.1500000000000004</v>
      </c>
      <c r="L46" s="45">
        <f t="shared" si="27"/>
        <v>4.1799563538693976</v>
      </c>
      <c r="M46" s="40">
        <v>130</v>
      </c>
      <c r="N46" s="38">
        <f t="shared" si="28"/>
        <v>144.44444444444443</v>
      </c>
      <c r="O46" s="40">
        <f t="shared" si="25"/>
        <v>178.83750000000001</v>
      </c>
      <c r="P46" s="40">
        <f t="shared" si="26"/>
        <v>211.56454164338425</v>
      </c>
      <c r="Q46" s="62"/>
      <c r="R46" s="100"/>
      <c r="S46" s="100"/>
      <c r="T46" s="100"/>
    </row>
    <row r="47" spans="1:20" ht="26.25" x14ac:dyDescent="0.25">
      <c r="A47" s="85">
        <v>7</v>
      </c>
      <c r="B47" s="86" t="s">
        <v>562</v>
      </c>
      <c r="C47" s="87" t="s">
        <v>561</v>
      </c>
      <c r="D47" s="82" t="s">
        <v>847</v>
      </c>
      <c r="E47" s="40">
        <v>74.405000000000001</v>
      </c>
      <c r="F47" s="40">
        <f t="shared" si="21"/>
        <v>18.60125</v>
      </c>
      <c r="G47" s="40">
        <f t="shared" si="22"/>
        <v>26.198943661971832</v>
      </c>
      <c r="H47" s="54">
        <v>0</v>
      </c>
      <c r="I47" s="40">
        <f t="shared" si="29"/>
        <v>0</v>
      </c>
      <c r="J47" s="40">
        <f t="shared" si="24"/>
        <v>26.198943661971832</v>
      </c>
      <c r="K47" s="54">
        <v>0</v>
      </c>
      <c r="L47" s="45">
        <f t="shared" si="27"/>
        <v>0</v>
      </c>
      <c r="M47" s="54">
        <v>0</v>
      </c>
      <c r="N47" s="38">
        <f t="shared" si="28"/>
        <v>0</v>
      </c>
      <c r="O47" s="38">
        <f t="shared" ref="O47:O62" si="30">F47+H47+K47+M47</f>
        <v>18.60125</v>
      </c>
      <c r="P47" s="40">
        <f t="shared" si="26"/>
        <v>26.198943661971832</v>
      </c>
      <c r="Q47" s="62"/>
      <c r="R47" s="100"/>
      <c r="S47" s="100"/>
      <c r="T47" s="100"/>
    </row>
    <row r="48" spans="1:20" ht="26.25" x14ac:dyDescent="0.25">
      <c r="A48" s="85">
        <v>8</v>
      </c>
      <c r="B48" s="86" t="s">
        <v>461</v>
      </c>
      <c r="C48" s="87" t="s">
        <v>460</v>
      </c>
      <c r="D48" s="82" t="s">
        <v>847</v>
      </c>
      <c r="E48" s="38">
        <v>18.745000000000001</v>
      </c>
      <c r="F48" s="40">
        <f t="shared" si="21"/>
        <v>4.6862500000000002</v>
      </c>
      <c r="G48" s="40">
        <f t="shared" si="22"/>
        <v>6.600352112676056</v>
      </c>
      <c r="H48" s="38">
        <v>64.650000000000006</v>
      </c>
      <c r="I48" s="40">
        <f t="shared" si="29"/>
        <v>278.184165232358</v>
      </c>
      <c r="J48" s="40">
        <f t="shared" si="24"/>
        <v>284.78451734503403</v>
      </c>
      <c r="K48" s="38">
        <v>31.65</v>
      </c>
      <c r="L48" s="45">
        <f t="shared" si="27"/>
        <v>31.878462313244917</v>
      </c>
      <c r="M48" s="38">
        <v>30</v>
      </c>
      <c r="N48" s="38">
        <f t="shared" si="28"/>
        <v>33.333333333333329</v>
      </c>
      <c r="O48" s="40">
        <f t="shared" si="30"/>
        <v>130.98625000000001</v>
      </c>
      <c r="P48" s="40">
        <f t="shared" si="26"/>
        <v>349.99631299161229</v>
      </c>
      <c r="Q48" s="62"/>
      <c r="R48" s="100"/>
      <c r="S48" s="100"/>
      <c r="T48" s="100"/>
    </row>
    <row r="49" spans="1:20" ht="26.25" x14ac:dyDescent="0.25">
      <c r="A49" s="85">
        <v>9</v>
      </c>
      <c r="B49" s="86" t="s">
        <v>26</v>
      </c>
      <c r="C49" s="87" t="s">
        <v>27</v>
      </c>
      <c r="D49" s="82" t="s">
        <v>847</v>
      </c>
      <c r="E49" s="40">
        <v>355</v>
      </c>
      <c r="F49" s="40">
        <f t="shared" si="21"/>
        <v>88.75</v>
      </c>
      <c r="G49" s="40">
        <v>125</v>
      </c>
      <c r="H49" s="54">
        <v>0</v>
      </c>
      <c r="I49" s="40">
        <f t="shared" si="29"/>
        <v>0</v>
      </c>
      <c r="J49" s="40">
        <f t="shared" si="24"/>
        <v>125</v>
      </c>
      <c r="K49" s="54">
        <v>3.15</v>
      </c>
      <c r="L49" s="45">
        <f t="shared" si="27"/>
        <v>3.1727379553466508</v>
      </c>
      <c r="M49" s="54">
        <v>40</v>
      </c>
      <c r="N49" s="38">
        <f t="shared" si="28"/>
        <v>44.444444444444443</v>
      </c>
      <c r="O49" s="40">
        <f t="shared" si="30"/>
        <v>131.9</v>
      </c>
      <c r="P49" s="40">
        <f t="shared" si="26"/>
        <v>172.61718239979109</v>
      </c>
      <c r="Q49" s="62"/>
      <c r="R49" s="100"/>
      <c r="S49" s="100"/>
      <c r="T49" s="100"/>
    </row>
    <row r="50" spans="1:20" ht="26.25" x14ac:dyDescent="0.25">
      <c r="A50" s="85">
        <v>10</v>
      </c>
      <c r="B50" s="86" t="s">
        <v>728</v>
      </c>
      <c r="C50" s="87" t="s">
        <v>729</v>
      </c>
      <c r="D50" s="82" t="s">
        <v>847</v>
      </c>
      <c r="E50" s="38">
        <v>61.805</v>
      </c>
      <c r="F50" s="40">
        <f t="shared" si="21"/>
        <v>15.45125</v>
      </c>
      <c r="G50" s="38">
        <f>F50/F$49*$G$49</f>
        <v>21.762323943661972</v>
      </c>
      <c r="H50" s="38">
        <v>0</v>
      </c>
      <c r="I50" s="40">
        <f t="shared" si="29"/>
        <v>0</v>
      </c>
      <c r="J50" s="40">
        <f t="shared" si="24"/>
        <v>21.762323943661972</v>
      </c>
      <c r="K50" s="38">
        <v>0</v>
      </c>
      <c r="L50" s="45">
        <f t="shared" si="27"/>
        <v>0</v>
      </c>
      <c r="M50" s="38">
        <v>30</v>
      </c>
      <c r="N50" s="38">
        <f t="shared" si="28"/>
        <v>33.333333333333329</v>
      </c>
      <c r="O50" s="40">
        <f t="shared" si="30"/>
        <v>45.451250000000002</v>
      </c>
      <c r="P50" s="40">
        <f t="shared" si="26"/>
        <v>55.095657276995297</v>
      </c>
      <c r="Q50" s="62"/>
      <c r="R50" s="100"/>
      <c r="S50" s="100"/>
      <c r="T50" s="100"/>
    </row>
    <row r="51" spans="1:20" ht="26.25" x14ac:dyDescent="0.25">
      <c r="A51" s="85">
        <v>11</v>
      </c>
      <c r="B51" s="86" t="s">
        <v>776</v>
      </c>
      <c r="C51" s="87" t="s">
        <v>777</v>
      </c>
      <c r="D51" s="82" t="s">
        <v>847</v>
      </c>
      <c r="E51" s="38">
        <v>129.05500000000001</v>
      </c>
      <c r="F51" s="40">
        <f t="shared" si="21"/>
        <v>32.263750000000002</v>
      </c>
      <c r="G51" s="38">
        <f t="shared" ref="G51:G62" si="31">F51/F$49*$G$49</f>
        <v>45.441901408450704</v>
      </c>
      <c r="H51" s="45">
        <v>0</v>
      </c>
      <c r="I51" s="40">
        <f t="shared" si="29"/>
        <v>0</v>
      </c>
      <c r="J51" s="40">
        <f t="shared" si="24"/>
        <v>45.441901408450704</v>
      </c>
      <c r="K51" s="38">
        <v>17.95</v>
      </c>
      <c r="L51" s="45">
        <f t="shared" si="27"/>
        <v>18.079570253483293</v>
      </c>
      <c r="M51" s="38">
        <v>60</v>
      </c>
      <c r="N51" s="38">
        <f t="shared" si="28"/>
        <v>66.666666666666657</v>
      </c>
      <c r="O51" s="40">
        <f t="shared" si="30"/>
        <v>110.21375</v>
      </c>
      <c r="P51" s="40">
        <f t="shared" si="26"/>
        <v>130.18813832860064</v>
      </c>
      <c r="Q51" s="62"/>
      <c r="R51" s="100"/>
      <c r="S51" s="100"/>
      <c r="T51" s="100"/>
    </row>
    <row r="52" spans="1:20" ht="26.25" x14ac:dyDescent="0.25">
      <c r="A52" s="85">
        <v>12</v>
      </c>
      <c r="B52" s="86" t="s">
        <v>778</v>
      </c>
      <c r="C52" s="87" t="s">
        <v>779</v>
      </c>
      <c r="D52" s="82" t="s">
        <v>847</v>
      </c>
      <c r="E52" s="38">
        <v>10</v>
      </c>
      <c r="F52" s="40">
        <f t="shared" si="21"/>
        <v>2.5</v>
      </c>
      <c r="G52" s="38">
        <f t="shared" si="31"/>
        <v>3.5211267605633805</v>
      </c>
      <c r="H52" s="45">
        <v>0</v>
      </c>
      <c r="I52" s="40">
        <f t="shared" si="29"/>
        <v>0</v>
      </c>
      <c r="J52" s="40">
        <f t="shared" si="24"/>
        <v>3.5211267605633805</v>
      </c>
      <c r="K52" s="38">
        <v>6.25</v>
      </c>
      <c r="L52" s="45">
        <f t="shared" si="27"/>
        <v>6.2951149907671642</v>
      </c>
      <c r="M52" s="38">
        <v>1.6E-2</v>
      </c>
      <c r="N52" s="38">
        <f t="shared" si="28"/>
        <v>1.7777777777777778E-2</v>
      </c>
      <c r="O52" s="40">
        <f t="shared" si="30"/>
        <v>8.766</v>
      </c>
      <c r="P52" s="40">
        <f t="shared" si="26"/>
        <v>9.8340195291083212</v>
      </c>
      <c r="Q52" s="62"/>
      <c r="R52" s="100"/>
      <c r="S52" s="100"/>
      <c r="T52" s="100"/>
    </row>
    <row r="53" spans="1:20" ht="26.25" x14ac:dyDescent="0.25">
      <c r="A53" s="85">
        <v>13</v>
      </c>
      <c r="B53" s="86" t="s">
        <v>323</v>
      </c>
      <c r="C53" s="87" t="s">
        <v>322</v>
      </c>
      <c r="D53" s="82" t="s">
        <v>847</v>
      </c>
      <c r="E53" s="38">
        <v>227.68</v>
      </c>
      <c r="F53" s="40">
        <f t="shared" si="21"/>
        <v>56.92</v>
      </c>
      <c r="G53" s="38">
        <f t="shared" si="31"/>
        <v>80.169014084507054</v>
      </c>
      <c r="H53" s="38">
        <v>0</v>
      </c>
      <c r="I53" s="40">
        <f t="shared" si="29"/>
        <v>0</v>
      </c>
      <c r="J53" s="40">
        <f t="shared" si="24"/>
        <v>80.169014084507054</v>
      </c>
      <c r="K53" s="45">
        <v>25.95</v>
      </c>
      <c r="L53" s="45">
        <f t="shared" si="27"/>
        <v>26.137317441665267</v>
      </c>
      <c r="M53" s="38">
        <v>120</v>
      </c>
      <c r="N53" s="38">
        <f t="shared" si="28"/>
        <v>133.33333333333331</v>
      </c>
      <c r="O53" s="40">
        <f t="shared" si="30"/>
        <v>202.87</v>
      </c>
      <c r="P53" s="40">
        <f t="shared" si="26"/>
        <v>239.63966485950564</v>
      </c>
      <c r="Q53" s="62"/>
      <c r="R53" s="100"/>
      <c r="S53" s="100"/>
      <c r="T53" s="100"/>
    </row>
    <row r="54" spans="1:20" ht="26.25" x14ac:dyDescent="0.25">
      <c r="A54" s="85">
        <v>14</v>
      </c>
      <c r="B54" s="86" t="s">
        <v>782</v>
      </c>
      <c r="C54" s="87" t="s">
        <v>783</v>
      </c>
      <c r="D54" s="82" t="s">
        <v>847</v>
      </c>
      <c r="E54" s="38">
        <v>42.67</v>
      </c>
      <c r="F54" s="40">
        <f t="shared" si="21"/>
        <v>10.6675</v>
      </c>
      <c r="G54" s="38">
        <f t="shared" si="31"/>
        <v>15.024647887323944</v>
      </c>
      <c r="H54" s="45">
        <v>16.2</v>
      </c>
      <c r="I54" s="40">
        <f t="shared" si="29"/>
        <v>69.707401032702222</v>
      </c>
      <c r="J54" s="40">
        <f t="shared" si="24"/>
        <v>84.732048920026159</v>
      </c>
      <c r="K54" s="38">
        <v>1.3</v>
      </c>
      <c r="L54" s="45">
        <f t="shared" si="27"/>
        <v>1.3093839180795701</v>
      </c>
      <c r="M54" s="38">
        <v>40</v>
      </c>
      <c r="N54" s="38">
        <f t="shared" si="28"/>
        <v>44.444444444444443</v>
      </c>
      <c r="O54" s="40">
        <f t="shared" si="30"/>
        <v>68.167500000000004</v>
      </c>
      <c r="P54" s="40">
        <f t="shared" si="26"/>
        <v>130.48587728255018</v>
      </c>
      <c r="Q54" s="62"/>
      <c r="R54" s="100"/>
      <c r="S54" s="100"/>
      <c r="T54" s="100"/>
    </row>
    <row r="55" spans="1:20" ht="26.25" x14ac:dyDescent="0.25">
      <c r="A55" s="85">
        <v>15</v>
      </c>
      <c r="B55" s="86" t="s">
        <v>707</v>
      </c>
      <c r="C55" s="87" t="s">
        <v>708</v>
      </c>
      <c r="D55" s="82" t="s">
        <v>847</v>
      </c>
      <c r="E55" s="40">
        <v>224.97499999999999</v>
      </c>
      <c r="F55" s="40">
        <f t="shared" si="21"/>
        <v>56.243749999999999</v>
      </c>
      <c r="G55" s="38">
        <f t="shared" si="31"/>
        <v>79.216549295774655</v>
      </c>
      <c r="H55" s="40">
        <v>7.5</v>
      </c>
      <c r="I55" s="40">
        <f t="shared" si="29"/>
        <v>32.271944922547334</v>
      </c>
      <c r="J55" s="40">
        <f t="shared" si="24"/>
        <v>111.48849421832199</v>
      </c>
      <c r="K55" s="40">
        <v>25</v>
      </c>
      <c r="L55" s="45">
        <f t="shared" si="27"/>
        <v>25.180459963068657</v>
      </c>
      <c r="M55" s="40">
        <v>60</v>
      </c>
      <c r="N55" s="38">
        <f t="shared" si="28"/>
        <v>66.666666666666657</v>
      </c>
      <c r="O55" s="40">
        <f t="shared" si="30"/>
        <v>148.74375000000001</v>
      </c>
      <c r="P55" s="40">
        <f t="shared" si="26"/>
        <v>203.33562084805729</v>
      </c>
      <c r="Q55" s="62"/>
      <c r="R55" s="100"/>
      <c r="S55" s="100"/>
      <c r="T55" s="100"/>
    </row>
    <row r="56" spans="1:20" ht="26.25" x14ac:dyDescent="0.25">
      <c r="A56" s="85">
        <v>16</v>
      </c>
      <c r="B56" s="86" t="s">
        <v>784</v>
      </c>
      <c r="C56" s="87" t="s">
        <v>785</v>
      </c>
      <c r="D56" s="82" t="s">
        <v>847</v>
      </c>
      <c r="E56" s="38">
        <v>200.85499999999999</v>
      </c>
      <c r="F56" s="40">
        <f t="shared" si="21"/>
        <v>50.213749999999997</v>
      </c>
      <c r="G56" s="38">
        <f t="shared" si="31"/>
        <v>70.723591549295776</v>
      </c>
      <c r="H56" s="45">
        <v>60</v>
      </c>
      <c r="I56" s="40">
        <f t="shared" si="29"/>
        <v>258.17555938037867</v>
      </c>
      <c r="J56" s="40">
        <f t="shared" si="24"/>
        <v>328.89915092967442</v>
      </c>
      <c r="K56" s="38">
        <v>58.8</v>
      </c>
      <c r="L56" s="45">
        <f t="shared" si="27"/>
        <v>59.224441833137476</v>
      </c>
      <c r="M56" s="38">
        <v>40</v>
      </c>
      <c r="N56" s="38">
        <f t="shared" si="28"/>
        <v>44.444444444444443</v>
      </c>
      <c r="O56" s="40">
        <f t="shared" si="30"/>
        <v>209.01375000000002</v>
      </c>
      <c r="P56" s="40">
        <f t="shared" si="26"/>
        <v>432.56803720725634</v>
      </c>
      <c r="Q56" s="62"/>
      <c r="R56" s="100"/>
      <c r="S56" s="100"/>
      <c r="T56" s="100"/>
    </row>
    <row r="57" spans="1:20" ht="26.25" x14ac:dyDescent="0.25">
      <c r="A57" s="85">
        <v>17</v>
      </c>
      <c r="B57" s="86" t="s">
        <v>786</v>
      </c>
      <c r="C57" s="87" t="s">
        <v>787</v>
      </c>
      <c r="D57" s="82" t="s">
        <v>847</v>
      </c>
      <c r="E57" s="38">
        <v>78.099999999999994</v>
      </c>
      <c r="F57" s="40">
        <f t="shared" si="21"/>
        <v>19.524999999999999</v>
      </c>
      <c r="G57" s="38">
        <f t="shared" si="31"/>
        <v>27.499999999999996</v>
      </c>
      <c r="H57" s="45">
        <v>0</v>
      </c>
      <c r="I57" s="40">
        <f t="shared" si="29"/>
        <v>0</v>
      </c>
      <c r="J57" s="40">
        <f t="shared" si="24"/>
        <v>27.499999999999996</v>
      </c>
      <c r="K57" s="38">
        <v>102.95</v>
      </c>
      <c r="L57" s="45">
        <f t="shared" si="27"/>
        <v>103.69313412791674</v>
      </c>
      <c r="M57" s="38">
        <v>40</v>
      </c>
      <c r="N57" s="38">
        <f t="shared" si="28"/>
        <v>44.444444444444443</v>
      </c>
      <c r="O57" s="40">
        <f t="shared" si="30"/>
        <v>162.47499999999999</v>
      </c>
      <c r="P57" s="40">
        <f t="shared" si="26"/>
        <v>175.63757857236118</v>
      </c>
      <c r="Q57" s="62"/>
      <c r="R57" s="100"/>
      <c r="S57" s="100"/>
      <c r="T57" s="100"/>
    </row>
    <row r="58" spans="1:20" ht="26.25" x14ac:dyDescent="0.25">
      <c r="A58" s="85">
        <v>18</v>
      </c>
      <c r="B58" s="86" t="s">
        <v>329</v>
      </c>
      <c r="C58" s="87" t="s">
        <v>328</v>
      </c>
      <c r="D58" s="82" t="s">
        <v>847</v>
      </c>
      <c r="E58" s="38">
        <v>18.75</v>
      </c>
      <c r="F58" s="40">
        <f t="shared" si="21"/>
        <v>4.6875</v>
      </c>
      <c r="G58" s="38">
        <f t="shared" si="31"/>
        <v>6.602112676056338</v>
      </c>
      <c r="H58" s="45">
        <v>32.25</v>
      </c>
      <c r="I58" s="40">
        <f t="shared" si="29"/>
        <v>138.76936316695353</v>
      </c>
      <c r="J58" s="40">
        <f t="shared" si="24"/>
        <v>145.37147584300988</v>
      </c>
      <c r="K58" s="38">
        <v>83.65</v>
      </c>
      <c r="L58" s="45">
        <f t="shared" si="27"/>
        <v>84.253819036427728</v>
      </c>
      <c r="M58" s="38">
        <v>0</v>
      </c>
      <c r="N58" s="38">
        <f t="shared" si="28"/>
        <v>0</v>
      </c>
      <c r="O58" s="40">
        <f t="shared" si="30"/>
        <v>120.58750000000001</v>
      </c>
      <c r="P58" s="40">
        <f t="shared" si="26"/>
        <v>229.6252948794376</v>
      </c>
      <c r="Q58" s="62"/>
      <c r="R58" s="100"/>
      <c r="S58" s="100"/>
      <c r="T58" s="100"/>
    </row>
    <row r="59" spans="1:20" ht="26.25" x14ac:dyDescent="0.25">
      <c r="A59" s="85">
        <v>19</v>
      </c>
      <c r="B59" s="86" t="s">
        <v>852</v>
      </c>
      <c r="C59" s="87" t="s">
        <v>853</v>
      </c>
      <c r="D59" s="82" t="s">
        <v>847</v>
      </c>
      <c r="E59" s="38">
        <v>313.07499999999999</v>
      </c>
      <c r="F59" s="40">
        <f t="shared" si="21"/>
        <v>78.268749999999997</v>
      </c>
      <c r="G59" s="38">
        <f t="shared" si="31"/>
        <v>110.23767605633802</v>
      </c>
      <c r="H59" s="38">
        <v>0</v>
      </c>
      <c r="I59" s="40">
        <f t="shared" si="29"/>
        <v>0</v>
      </c>
      <c r="J59" s="40">
        <f t="shared" si="24"/>
        <v>110.23767605633802</v>
      </c>
      <c r="K59" s="38">
        <v>10.45</v>
      </c>
      <c r="L59" s="45">
        <f t="shared" si="27"/>
        <v>10.525432264562699</v>
      </c>
      <c r="M59" s="38">
        <v>0</v>
      </c>
      <c r="N59" s="38">
        <f t="shared" si="28"/>
        <v>0</v>
      </c>
      <c r="O59" s="40">
        <f t="shared" si="30"/>
        <v>88.71875</v>
      </c>
      <c r="P59" s="40">
        <f t="shared" si="26"/>
        <v>120.76310832090071</v>
      </c>
      <c r="Q59" s="62"/>
      <c r="R59" s="100"/>
      <c r="S59" s="100"/>
      <c r="T59" s="100"/>
    </row>
    <row r="60" spans="1:20" ht="26.25" x14ac:dyDescent="0.25">
      <c r="A60" s="85">
        <v>20</v>
      </c>
      <c r="B60" s="86" t="s">
        <v>325</v>
      </c>
      <c r="C60" s="87" t="s">
        <v>324</v>
      </c>
      <c r="D60" s="82" t="s">
        <v>847</v>
      </c>
      <c r="E60" s="40">
        <v>21.55</v>
      </c>
      <c r="F60" s="40">
        <f t="shared" si="21"/>
        <v>5.3875000000000002</v>
      </c>
      <c r="G60" s="38">
        <f t="shared" si="31"/>
        <v>7.5880281690140849</v>
      </c>
      <c r="H60" s="40">
        <v>32.1</v>
      </c>
      <c r="I60" s="40">
        <f t="shared" si="29"/>
        <v>138.12392426850258</v>
      </c>
      <c r="J60" s="40">
        <f t="shared" si="24"/>
        <v>145.71195243751666</v>
      </c>
      <c r="K60" s="40">
        <v>54.9</v>
      </c>
      <c r="L60" s="45">
        <f t="shared" si="27"/>
        <v>55.296290078898771</v>
      </c>
      <c r="M60" s="40">
        <v>0</v>
      </c>
      <c r="N60" s="38">
        <f t="shared" si="28"/>
        <v>0</v>
      </c>
      <c r="O60" s="40">
        <f t="shared" si="30"/>
        <v>92.387500000000003</v>
      </c>
      <c r="P60" s="40">
        <f t="shared" si="26"/>
        <v>201.00824251641544</v>
      </c>
      <c r="Q60" s="62"/>
      <c r="R60" s="100"/>
      <c r="S60" s="100"/>
      <c r="T60" s="100"/>
    </row>
    <row r="61" spans="1:20" ht="26.25" x14ac:dyDescent="0.25">
      <c r="A61" s="85">
        <v>21</v>
      </c>
      <c r="B61" s="86" t="s">
        <v>36</v>
      </c>
      <c r="C61" s="87" t="s">
        <v>735</v>
      </c>
      <c r="D61" s="82" t="s">
        <v>847</v>
      </c>
      <c r="E61" s="38">
        <v>219.9</v>
      </c>
      <c r="F61" s="40">
        <f t="shared" si="21"/>
        <v>54.975000000000001</v>
      </c>
      <c r="G61" s="38">
        <f t="shared" si="31"/>
        <v>77.429577464788736</v>
      </c>
      <c r="H61" s="38">
        <v>30</v>
      </c>
      <c r="I61" s="40">
        <f t="shared" si="29"/>
        <v>129.08777969018934</v>
      </c>
      <c r="J61" s="40">
        <f t="shared" si="24"/>
        <v>206.51735715497807</v>
      </c>
      <c r="K61" s="45">
        <v>0.65</v>
      </c>
      <c r="L61" s="45">
        <f t="shared" si="27"/>
        <v>0.65469195903978505</v>
      </c>
      <c r="M61" s="38">
        <v>0</v>
      </c>
      <c r="N61" s="38">
        <f t="shared" si="28"/>
        <v>0</v>
      </c>
      <c r="O61" s="40">
        <f t="shared" si="30"/>
        <v>85.625</v>
      </c>
      <c r="P61" s="40">
        <f t="shared" si="26"/>
        <v>207.17204911401785</v>
      </c>
      <c r="Q61" s="62"/>
      <c r="R61" s="100"/>
      <c r="S61" s="100"/>
      <c r="T61" s="100"/>
    </row>
    <row r="62" spans="1:20" ht="26.25" x14ac:dyDescent="0.25">
      <c r="A62" s="85">
        <v>22</v>
      </c>
      <c r="B62" s="86" t="s">
        <v>465</v>
      </c>
      <c r="C62" s="87" t="s">
        <v>464</v>
      </c>
      <c r="D62" s="82" t="s">
        <v>847</v>
      </c>
      <c r="E62" s="38">
        <v>66.25</v>
      </c>
      <c r="F62" s="40">
        <f t="shared" si="21"/>
        <v>16.5625</v>
      </c>
      <c r="G62" s="38">
        <f t="shared" si="31"/>
        <v>23.327464788732396</v>
      </c>
      <c r="H62" s="45">
        <v>0</v>
      </c>
      <c r="I62" s="40">
        <f t="shared" si="29"/>
        <v>0</v>
      </c>
      <c r="J62" s="40">
        <f t="shared" si="24"/>
        <v>23.327464788732396</v>
      </c>
      <c r="K62" s="38">
        <v>41.4</v>
      </c>
      <c r="L62" s="45">
        <f t="shared" si="27"/>
        <v>41.69884169884169</v>
      </c>
      <c r="M62" s="38">
        <v>0</v>
      </c>
      <c r="N62" s="38">
        <f t="shared" si="28"/>
        <v>0</v>
      </c>
      <c r="O62" s="40">
        <f t="shared" si="30"/>
        <v>57.962499999999999</v>
      </c>
      <c r="P62" s="40">
        <f t="shared" si="26"/>
        <v>65.026306487574089</v>
      </c>
      <c r="Q62" s="62"/>
      <c r="R62" s="100"/>
      <c r="S62" s="100"/>
      <c r="T62" s="100"/>
    </row>
    <row r="63" spans="1:20" x14ac:dyDescent="0.25">
      <c r="A63" s="50"/>
      <c r="B63" s="50"/>
      <c r="C63" s="50"/>
      <c r="D63" s="50"/>
      <c r="E63" s="50"/>
      <c r="F63" s="50"/>
      <c r="G63" s="50"/>
      <c r="H63" s="50"/>
      <c r="I63" s="90"/>
      <c r="J63" s="90"/>
      <c r="K63" s="50"/>
      <c r="L63" s="90"/>
      <c r="M63" s="50"/>
      <c r="N63" s="90"/>
      <c r="O63" s="50"/>
      <c r="P63" s="50"/>
      <c r="Q63" s="50"/>
      <c r="R63" s="100"/>
      <c r="S63" s="100"/>
      <c r="T63" s="100"/>
    </row>
    <row r="64" spans="1:20" ht="15.75" x14ac:dyDescent="0.25">
      <c r="A64" s="254"/>
      <c r="B64" s="254"/>
      <c r="C64" s="254"/>
      <c r="D64" s="254"/>
      <c r="E64" s="254"/>
      <c r="F64" s="254"/>
      <c r="G64" s="254"/>
      <c r="H64" s="254"/>
      <c r="I64" s="254"/>
      <c r="J64" s="254"/>
      <c r="K64" s="254"/>
      <c r="L64" s="254"/>
      <c r="M64" s="254"/>
      <c r="N64" s="254"/>
      <c r="O64" s="255"/>
      <c r="P64" s="50"/>
      <c r="Q64" s="50"/>
      <c r="R64" s="100"/>
      <c r="S64" s="100"/>
      <c r="T64" s="100"/>
    </row>
    <row r="65" spans="1:20" ht="25.5" x14ac:dyDescent="0.25">
      <c r="A65" s="91" t="s">
        <v>285</v>
      </c>
      <c r="B65" s="84" t="s">
        <v>264</v>
      </c>
      <c r="C65" s="92" t="s">
        <v>284</v>
      </c>
      <c r="D65" s="74" t="s">
        <v>266</v>
      </c>
      <c r="E65" s="252" t="s">
        <v>267</v>
      </c>
      <c r="F65" s="252"/>
      <c r="G65" s="252"/>
      <c r="H65" s="252"/>
      <c r="I65" s="252"/>
      <c r="J65" s="84"/>
      <c r="K65" s="252" t="s">
        <v>268</v>
      </c>
      <c r="L65" s="252"/>
      <c r="M65" s="252" t="s">
        <v>269</v>
      </c>
      <c r="N65" s="252"/>
      <c r="O65" s="84"/>
      <c r="P65" s="97"/>
      <c r="Q65" s="78"/>
      <c r="R65" s="100"/>
      <c r="S65" s="100"/>
      <c r="T65" s="100"/>
    </row>
    <row r="66" spans="1:20" ht="64.5" x14ac:dyDescent="0.25">
      <c r="A66" s="249" t="s">
        <v>37</v>
      </c>
      <c r="B66" s="249"/>
      <c r="C66" s="249"/>
      <c r="D66" s="249"/>
      <c r="E66" s="79" t="s">
        <v>271</v>
      </c>
      <c r="F66" s="79" t="s">
        <v>272</v>
      </c>
      <c r="G66" s="79" t="s">
        <v>273</v>
      </c>
      <c r="H66" s="79" t="s">
        <v>274</v>
      </c>
      <c r="I66" s="59" t="s">
        <v>275</v>
      </c>
      <c r="J66" s="80" t="s">
        <v>276</v>
      </c>
      <c r="K66" s="79" t="s">
        <v>271</v>
      </c>
      <c r="L66" s="81" t="s">
        <v>277</v>
      </c>
      <c r="M66" s="79" t="s">
        <v>278</v>
      </c>
      <c r="N66" s="79" t="s">
        <v>282</v>
      </c>
      <c r="O66" s="84" t="s">
        <v>270</v>
      </c>
      <c r="P66" s="84" t="s">
        <v>279</v>
      </c>
      <c r="Q66" s="50"/>
      <c r="R66" s="100"/>
      <c r="S66" s="100"/>
      <c r="T66" s="100"/>
    </row>
    <row r="67" spans="1:20" ht="26.25" x14ac:dyDescent="0.25">
      <c r="A67" s="85">
        <v>1</v>
      </c>
      <c r="B67" s="86" t="s">
        <v>5</v>
      </c>
      <c r="C67" s="87" t="s">
        <v>6</v>
      </c>
      <c r="D67" s="82" t="s">
        <v>38</v>
      </c>
      <c r="E67" s="38">
        <v>25</v>
      </c>
      <c r="F67" s="38">
        <f>E67/4</f>
        <v>6.25</v>
      </c>
      <c r="G67" s="38">
        <f>F67/F$74*$G$74</f>
        <v>26.18349392542941</v>
      </c>
      <c r="H67" s="38">
        <v>0</v>
      </c>
      <c r="I67" s="38">
        <f>H67/H$73*$I$73</f>
        <v>0</v>
      </c>
      <c r="J67" s="38">
        <f>G67+I67</f>
        <v>26.18349392542941</v>
      </c>
      <c r="K67" s="38">
        <v>177.65</v>
      </c>
      <c r="L67" s="45">
        <f>K67/$K82*$L$82</f>
        <v>284.31581755134704</v>
      </c>
      <c r="M67" s="38">
        <v>0</v>
      </c>
      <c r="N67" s="38">
        <f t="shared" ref="N67:N68" si="32">M67/M$80*$N$80</f>
        <v>0</v>
      </c>
      <c r="O67" s="38">
        <f>F67+H67+K67+M67</f>
        <v>183.9</v>
      </c>
      <c r="P67" s="38">
        <f>J67+L67+N67</f>
        <v>310.49931147677643</v>
      </c>
      <c r="Q67" s="62"/>
      <c r="R67" s="100"/>
      <c r="S67" s="100"/>
      <c r="T67" s="100"/>
    </row>
    <row r="68" spans="1:20" ht="26.25" x14ac:dyDescent="0.25">
      <c r="A68" s="85">
        <v>2</v>
      </c>
      <c r="B68" s="86" t="s">
        <v>529</v>
      </c>
      <c r="C68" s="87" t="s">
        <v>528</v>
      </c>
      <c r="D68" s="82" t="s">
        <v>38</v>
      </c>
      <c r="E68" s="38">
        <v>63.76</v>
      </c>
      <c r="F68" s="38">
        <f t="shared" ref="F68:F82" si="33">E68/4</f>
        <v>15.94</v>
      </c>
      <c r="G68" s="38">
        <f t="shared" ref="G68:G73" si="34">F68/F$74*$G$74</f>
        <v>66.778382907415164</v>
      </c>
      <c r="H68" s="38">
        <v>0</v>
      </c>
      <c r="I68" s="38">
        <f t="shared" ref="I68:I72" si="35">H68/H$73*$I$73</f>
        <v>0</v>
      </c>
      <c r="J68" s="38">
        <f t="shared" ref="J68:J82" si="36">G68+I68</f>
        <v>66.778382907415164</v>
      </c>
      <c r="K68" s="38">
        <v>115.85</v>
      </c>
      <c r="L68" s="45">
        <f>K68/K$82*$L$82</f>
        <v>185.40944251800479</v>
      </c>
      <c r="M68" s="38">
        <v>0</v>
      </c>
      <c r="N68" s="38">
        <f t="shared" si="32"/>
        <v>0</v>
      </c>
      <c r="O68" s="38">
        <f t="shared" ref="O68:O82" si="37">F68+H68+K68+M68</f>
        <v>131.79</v>
      </c>
      <c r="P68" s="38">
        <f t="shared" ref="P68:P82" si="38">J68+L68+N68</f>
        <v>252.18782542541996</v>
      </c>
      <c r="Q68" s="62"/>
      <c r="R68" s="100"/>
      <c r="S68" s="100"/>
      <c r="T68" s="100"/>
    </row>
    <row r="69" spans="1:20" ht="26.25" x14ac:dyDescent="0.25">
      <c r="A69" s="85">
        <v>3</v>
      </c>
      <c r="B69" s="86" t="s">
        <v>598</v>
      </c>
      <c r="C69" s="87" t="s">
        <v>597</v>
      </c>
      <c r="D69" s="82" t="s">
        <v>38</v>
      </c>
      <c r="E69" s="38">
        <v>55</v>
      </c>
      <c r="F69" s="38">
        <f t="shared" si="33"/>
        <v>13.75</v>
      </c>
      <c r="G69" s="38">
        <f t="shared" si="34"/>
        <v>57.603686635944698</v>
      </c>
      <c r="H69" s="38">
        <v>136.5</v>
      </c>
      <c r="I69" s="38">
        <f t="shared" si="35"/>
        <v>273</v>
      </c>
      <c r="J69" s="38">
        <f t="shared" si="36"/>
        <v>330.60368663594471</v>
      </c>
      <c r="K69" s="38">
        <v>48</v>
      </c>
      <c r="L69" s="45">
        <f>K69/K$82*$L$82</f>
        <v>76.820485462790089</v>
      </c>
      <c r="M69" s="38">
        <v>60</v>
      </c>
      <c r="N69" s="38">
        <f>M69/M$80*$N$80</f>
        <v>70.588235294117652</v>
      </c>
      <c r="O69" s="38">
        <f t="shared" si="37"/>
        <v>258.25</v>
      </c>
      <c r="P69" s="38">
        <f t="shared" si="38"/>
        <v>478.01240739285242</v>
      </c>
      <c r="Q69" s="62"/>
      <c r="R69" s="100"/>
      <c r="S69" s="100"/>
      <c r="T69" s="100"/>
    </row>
    <row r="70" spans="1:20" ht="26.25" x14ac:dyDescent="0.25">
      <c r="A70" s="85">
        <v>4</v>
      </c>
      <c r="B70" s="86" t="s">
        <v>909</v>
      </c>
      <c r="C70" s="87" t="s">
        <v>910</v>
      </c>
      <c r="D70" s="82" t="s">
        <v>38</v>
      </c>
      <c r="E70" s="38">
        <v>10</v>
      </c>
      <c r="F70" s="38">
        <f t="shared" si="33"/>
        <v>2.5</v>
      </c>
      <c r="G70" s="38">
        <f t="shared" si="34"/>
        <v>10.473397570171764</v>
      </c>
      <c r="H70" s="38">
        <v>114.9</v>
      </c>
      <c r="I70" s="38">
        <f t="shared" si="35"/>
        <v>229.8</v>
      </c>
      <c r="J70" s="38">
        <f t="shared" si="36"/>
        <v>240.27339757017177</v>
      </c>
      <c r="K70" s="38">
        <v>6.5</v>
      </c>
      <c r="L70" s="45">
        <f t="shared" ref="L70:L81" si="39">K70/K$82*$L$82</f>
        <v>10.402774073086157</v>
      </c>
      <c r="M70" s="38">
        <v>0</v>
      </c>
      <c r="N70" s="38">
        <f t="shared" ref="N70:N79" si="40">M70/M$80*$N$80</f>
        <v>0</v>
      </c>
      <c r="O70" s="38">
        <f t="shared" si="37"/>
        <v>123.9</v>
      </c>
      <c r="P70" s="38">
        <f t="shared" si="38"/>
        <v>250.67617164325793</v>
      </c>
      <c r="Q70" s="62"/>
      <c r="R70" s="100"/>
      <c r="S70" s="100"/>
      <c r="T70" s="100"/>
    </row>
    <row r="71" spans="1:20" ht="26.25" x14ac:dyDescent="0.25">
      <c r="A71" s="85">
        <v>5</v>
      </c>
      <c r="B71" s="86" t="s">
        <v>879</v>
      </c>
      <c r="C71" s="87" t="s">
        <v>880</v>
      </c>
      <c r="D71" s="82" t="s">
        <v>38</v>
      </c>
      <c r="E71" s="38">
        <v>68.25</v>
      </c>
      <c r="F71" s="38">
        <f t="shared" si="33"/>
        <v>17.0625</v>
      </c>
      <c r="G71" s="38">
        <f t="shared" si="34"/>
        <v>71.480938416422291</v>
      </c>
      <c r="H71" s="38">
        <v>0</v>
      </c>
      <c r="I71" s="38">
        <f t="shared" si="35"/>
        <v>0</v>
      </c>
      <c r="J71" s="38">
        <f t="shared" si="36"/>
        <v>71.480938416422291</v>
      </c>
      <c r="K71" s="38">
        <v>70</v>
      </c>
      <c r="L71" s="45">
        <f t="shared" si="39"/>
        <v>112.02987463323554</v>
      </c>
      <c r="M71" s="38">
        <v>30</v>
      </c>
      <c r="N71" s="38">
        <f t="shared" si="40"/>
        <v>35.294117647058826</v>
      </c>
      <c r="O71" s="38">
        <f t="shared" si="37"/>
        <v>117.0625</v>
      </c>
      <c r="P71" s="38">
        <f t="shared" si="38"/>
        <v>218.80493069671667</v>
      </c>
      <c r="Q71" s="62"/>
      <c r="R71" s="100"/>
      <c r="S71" s="100"/>
      <c r="T71" s="100"/>
    </row>
    <row r="72" spans="1:20" ht="26.25" x14ac:dyDescent="0.25">
      <c r="A72" s="85">
        <v>6</v>
      </c>
      <c r="B72" s="86" t="s">
        <v>739</v>
      </c>
      <c r="C72" s="87" t="s">
        <v>740</v>
      </c>
      <c r="D72" s="82" t="s">
        <v>38</v>
      </c>
      <c r="E72" s="38">
        <v>53.284999999999997</v>
      </c>
      <c r="F72" s="38">
        <f t="shared" si="33"/>
        <v>13.321249999999999</v>
      </c>
      <c r="G72" s="38">
        <f t="shared" si="34"/>
        <v>55.807498952660239</v>
      </c>
      <c r="H72" s="38">
        <v>0</v>
      </c>
      <c r="I72" s="38">
        <f t="shared" si="35"/>
        <v>0</v>
      </c>
      <c r="J72" s="38">
        <f t="shared" si="36"/>
        <v>55.807498952660239</v>
      </c>
      <c r="K72" s="38">
        <v>43.2</v>
      </c>
      <c r="L72" s="45">
        <f t="shared" si="39"/>
        <v>69.138436916511083</v>
      </c>
      <c r="M72" s="38">
        <v>0</v>
      </c>
      <c r="N72" s="38">
        <f t="shared" si="40"/>
        <v>0</v>
      </c>
      <c r="O72" s="38">
        <f t="shared" si="37"/>
        <v>56.521250000000002</v>
      </c>
      <c r="P72" s="38">
        <f t="shared" si="38"/>
        <v>124.94593586917132</v>
      </c>
      <c r="Q72" s="62"/>
      <c r="R72" s="100"/>
      <c r="S72" s="100"/>
      <c r="T72" s="100"/>
    </row>
    <row r="73" spans="1:20" ht="26.25" x14ac:dyDescent="0.25">
      <c r="A73" s="85">
        <v>7</v>
      </c>
      <c r="B73" s="86" t="s">
        <v>39</v>
      </c>
      <c r="C73" s="87" t="s">
        <v>40</v>
      </c>
      <c r="D73" s="82" t="s">
        <v>38</v>
      </c>
      <c r="E73" s="38">
        <v>30.225000000000001</v>
      </c>
      <c r="F73" s="38">
        <f t="shared" si="33"/>
        <v>7.5562500000000004</v>
      </c>
      <c r="G73" s="38">
        <f t="shared" si="34"/>
        <v>31.655844155844161</v>
      </c>
      <c r="H73" s="38">
        <v>187.5</v>
      </c>
      <c r="I73" s="38">
        <v>375</v>
      </c>
      <c r="J73" s="38">
        <f t="shared" si="36"/>
        <v>406.65584415584414</v>
      </c>
      <c r="K73" s="38">
        <v>40.4</v>
      </c>
      <c r="L73" s="45">
        <f t="shared" si="39"/>
        <v>64.657241931181645</v>
      </c>
      <c r="M73" s="38">
        <v>50</v>
      </c>
      <c r="N73" s="38">
        <f t="shared" si="40"/>
        <v>58.82352941176471</v>
      </c>
      <c r="O73" s="38">
        <f t="shared" si="37"/>
        <v>285.45625000000001</v>
      </c>
      <c r="P73" s="38">
        <f t="shared" si="38"/>
        <v>530.13661549879055</v>
      </c>
      <c r="Q73" s="62"/>
      <c r="R73" s="100"/>
      <c r="S73" s="100"/>
      <c r="T73" s="100"/>
    </row>
    <row r="74" spans="1:20" ht="26.25" x14ac:dyDescent="0.25">
      <c r="A74" s="85">
        <v>8</v>
      </c>
      <c r="B74" s="86" t="s">
        <v>359</v>
      </c>
      <c r="C74" s="87" t="s">
        <v>355</v>
      </c>
      <c r="D74" s="82" t="s">
        <v>38</v>
      </c>
      <c r="E74" s="38">
        <v>119.35</v>
      </c>
      <c r="F74" s="38">
        <f t="shared" si="33"/>
        <v>29.837499999999999</v>
      </c>
      <c r="G74" s="38">
        <v>125</v>
      </c>
      <c r="H74" s="38">
        <v>6.45</v>
      </c>
      <c r="I74" s="38">
        <f t="shared" ref="I74:I82" si="41">H74/H$73*$I$73</f>
        <v>12.9</v>
      </c>
      <c r="J74" s="38">
        <f t="shared" si="36"/>
        <v>137.9</v>
      </c>
      <c r="K74" s="38">
        <v>26.4</v>
      </c>
      <c r="L74" s="45">
        <f t="shared" si="39"/>
        <v>42.25126700453454</v>
      </c>
      <c r="M74" s="38">
        <v>110</v>
      </c>
      <c r="N74" s="38">
        <f t="shared" si="40"/>
        <v>129.41176470588235</v>
      </c>
      <c r="O74" s="38">
        <f t="shared" si="37"/>
        <v>172.6875</v>
      </c>
      <c r="P74" s="38">
        <f t="shared" si="38"/>
        <v>309.56303171041691</v>
      </c>
      <c r="Q74" s="62"/>
      <c r="R74" s="100"/>
      <c r="S74" s="100"/>
      <c r="T74" s="100"/>
    </row>
    <row r="75" spans="1:20" ht="26.25" x14ac:dyDescent="0.25">
      <c r="A75" s="85">
        <v>9</v>
      </c>
      <c r="B75" s="86" t="s">
        <v>393</v>
      </c>
      <c r="C75" s="87" t="s">
        <v>382</v>
      </c>
      <c r="D75" s="82" t="s">
        <v>38</v>
      </c>
      <c r="E75" s="38">
        <v>62.26</v>
      </c>
      <c r="F75" s="38">
        <f t="shared" si="33"/>
        <v>15.565</v>
      </c>
      <c r="G75" s="38">
        <f t="shared" ref="G75:G82" si="42">F75/F$74*$G$74</f>
        <v>65.207373271889395</v>
      </c>
      <c r="H75" s="38">
        <v>0</v>
      </c>
      <c r="I75" s="38">
        <f t="shared" si="41"/>
        <v>0</v>
      </c>
      <c r="J75" s="38">
        <f t="shared" si="36"/>
        <v>65.207373271889395</v>
      </c>
      <c r="K75" s="38">
        <v>59.5</v>
      </c>
      <c r="L75" s="45">
        <f t="shared" si="39"/>
        <v>95.225393438250194</v>
      </c>
      <c r="M75" s="38">
        <v>0</v>
      </c>
      <c r="N75" s="38">
        <f t="shared" si="40"/>
        <v>0</v>
      </c>
      <c r="O75" s="38">
        <f t="shared" si="37"/>
        <v>75.064999999999998</v>
      </c>
      <c r="P75" s="38">
        <f t="shared" si="38"/>
        <v>160.43276671013959</v>
      </c>
      <c r="Q75" s="62"/>
      <c r="R75" s="100"/>
      <c r="S75" s="100"/>
      <c r="T75" s="100"/>
    </row>
    <row r="76" spans="1:20" ht="26.25" x14ac:dyDescent="0.25">
      <c r="A76" s="85">
        <v>10</v>
      </c>
      <c r="B76" s="86" t="s">
        <v>525</v>
      </c>
      <c r="C76" s="87" t="s">
        <v>524</v>
      </c>
      <c r="D76" s="82" t="s">
        <v>38</v>
      </c>
      <c r="E76" s="38">
        <v>97.5</v>
      </c>
      <c r="F76" s="38">
        <f t="shared" si="33"/>
        <v>24.375</v>
      </c>
      <c r="G76" s="38">
        <f t="shared" si="42"/>
        <v>102.1156263091747</v>
      </c>
      <c r="H76" s="38">
        <v>17.399999999999999</v>
      </c>
      <c r="I76" s="38">
        <f t="shared" si="41"/>
        <v>34.799999999999997</v>
      </c>
      <c r="J76" s="38">
        <f t="shared" si="36"/>
        <v>136.91562630917468</v>
      </c>
      <c r="K76" s="38">
        <v>59.8</v>
      </c>
      <c r="L76" s="45">
        <f t="shared" si="39"/>
        <v>95.705521472392633</v>
      </c>
      <c r="M76" s="38">
        <v>40</v>
      </c>
      <c r="N76" s="38">
        <f t="shared" si="40"/>
        <v>47.058823529411761</v>
      </c>
      <c r="O76" s="38">
        <f t="shared" si="37"/>
        <v>141.57499999999999</v>
      </c>
      <c r="P76" s="38">
        <f t="shared" si="38"/>
        <v>279.67997131097906</v>
      </c>
      <c r="Q76" s="62"/>
      <c r="R76" s="100"/>
      <c r="S76" s="100"/>
      <c r="T76" s="100"/>
    </row>
    <row r="77" spans="1:20" ht="26.25" x14ac:dyDescent="0.25">
      <c r="A77" s="85">
        <v>11</v>
      </c>
      <c r="B77" s="86" t="s">
        <v>375</v>
      </c>
      <c r="C77" s="87" t="s">
        <v>372</v>
      </c>
      <c r="D77" s="82" t="s">
        <v>38</v>
      </c>
      <c r="E77" s="38">
        <v>37.575000000000003</v>
      </c>
      <c r="F77" s="38">
        <f t="shared" si="33"/>
        <v>9.3937500000000007</v>
      </c>
      <c r="G77" s="38">
        <f t="shared" si="42"/>
        <v>39.353791369920408</v>
      </c>
      <c r="H77" s="38">
        <v>0</v>
      </c>
      <c r="I77" s="38">
        <f t="shared" si="41"/>
        <v>0</v>
      </c>
      <c r="J77" s="38">
        <f t="shared" si="36"/>
        <v>39.353791369920408</v>
      </c>
      <c r="K77" s="38">
        <v>1.25</v>
      </c>
      <c r="L77" s="45">
        <f t="shared" si="39"/>
        <v>2.0005334755934916</v>
      </c>
      <c r="M77" s="38">
        <v>0</v>
      </c>
      <c r="N77" s="38">
        <f t="shared" si="40"/>
        <v>0</v>
      </c>
      <c r="O77" s="38">
        <f t="shared" si="37"/>
        <v>10.643750000000001</v>
      </c>
      <c r="P77" s="38">
        <f t="shared" si="38"/>
        <v>41.354324845513901</v>
      </c>
      <c r="Q77" s="62"/>
      <c r="R77" s="100"/>
      <c r="S77" s="100"/>
      <c r="T77" s="100"/>
    </row>
    <row r="78" spans="1:20" ht="26.25" x14ac:dyDescent="0.25">
      <c r="A78" s="85">
        <v>12</v>
      </c>
      <c r="B78" s="86" t="s">
        <v>596</v>
      </c>
      <c r="C78" s="87" t="s">
        <v>595</v>
      </c>
      <c r="D78" s="82" t="s">
        <v>38</v>
      </c>
      <c r="E78" s="38">
        <v>20.350000000000001</v>
      </c>
      <c r="F78" s="38">
        <f t="shared" si="33"/>
        <v>5.0875000000000004</v>
      </c>
      <c r="G78" s="38">
        <f t="shared" si="42"/>
        <v>21.313364055299541</v>
      </c>
      <c r="H78" s="38">
        <v>60</v>
      </c>
      <c r="I78" s="38">
        <f t="shared" si="41"/>
        <v>120</v>
      </c>
      <c r="J78" s="38">
        <f t="shared" si="36"/>
        <v>141.31336405529953</v>
      </c>
      <c r="K78" s="38">
        <v>61.75</v>
      </c>
      <c r="L78" s="45">
        <f t="shared" si="39"/>
        <v>98.826353694318499</v>
      </c>
      <c r="M78" s="38">
        <v>110</v>
      </c>
      <c r="N78" s="38">
        <f t="shared" si="40"/>
        <v>129.41176470588235</v>
      </c>
      <c r="O78" s="38">
        <f t="shared" si="37"/>
        <v>236.83750000000001</v>
      </c>
      <c r="P78" s="38">
        <f t="shared" si="38"/>
        <v>369.55148245550038</v>
      </c>
      <c r="Q78" s="62"/>
      <c r="R78" s="100"/>
      <c r="S78" s="100"/>
      <c r="T78" s="100"/>
    </row>
    <row r="79" spans="1:20" ht="26.25" x14ac:dyDescent="0.25">
      <c r="A79" s="85">
        <v>13</v>
      </c>
      <c r="B79" s="86" t="s">
        <v>41</v>
      </c>
      <c r="C79" s="87" t="s">
        <v>42</v>
      </c>
      <c r="D79" s="82" t="s">
        <v>38</v>
      </c>
      <c r="E79" s="38">
        <v>89.2</v>
      </c>
      <c r="F79" s="38">
        <f t="shared" si="33"/>
        <v>22.3</v>
      </c>
      <c r="G79" s="38">
        <f t="shared" si="42"/>
        <v>93.42270632593214</v>
      </c>
      <c r="H79" s="38">
        <v>78.75</v>
      </c>
      <c r="I79" s="38">
        <f t="shared" si="41"/>
        <v>157.5</v>
      </c>
      <c r="J79" s="38">
        <f t="shared" si="36"/>
        <v>250.92270632593215</v>
      </c>
      <c r="K79" s="38">
        <v>43.4</v>
      </c>
      <c r="L79" s="45">
        <f t="shared" si="39"/>
        <v>69.458522272606032</v>
      </c>
      <c r="M79" s="38">
        <v>0</v>
      </c>
      <c r="N79" s="38">
        <f t="shared" si="40"/>
        <v>0</v>
      </c>
      <c r="O79" s="38">
        <f t="shared" si="37"/>
        <v>144.44999999999999</v>
      </c>
      <c r="P79" s="38">
        <f t="shared" si="38"/>
        <v>320.3812285985382</v>
      </c>
      <c r="Q79" s="62"/>
      <c r="R79" s="100"/>
      <c r="S79" s="100"/>
      <c r="T79" s="100"/>
    </row>
    <row r="80" spans="1:20" ht="26.25" x14ac:dyDescent="0.25">
      <c r="A80" s="85">
        <v>14</v>
      </c>
      <c r="B80" s="86" t="s">
        <v>43</v>
      </c>
      <c r="C80" s="87" t="s">
        <v>44</v>
      </c>
      <c r="D80" s="82" t="s">
        <v>38</v>
      </c>
      <c r="E80" s="38">
        <v>21.25</v>
      </c>
      <c r="F80" s="38">
        <f t="shared" si="33"/>
        <v>5.3125</v>
      </c>
      <c r="G80" s="38">
        <f t="shared" si="42"/>
        <v>22.255969836615002</v>
      </c>
      <c r="H80" s="38">
        <v>186.3</v>
      </c>
      <c r="I80" s="38">
        <f t="shared" si="41"/>
        <v>372.6</v>
      </c>
      <c r="J80" s="38">
        <f t="shared" si="36"/>
        <v>394.85596983661503</v>
      </c>
      <c r="K80" s="38">
        <v>81.650000000000006</v>
      </c>
      <c r="L80" s="45">
        <f t="shared" si="39"/>
        <v>130.67484662576689</v>
      </c>
      <c r="M80" s="38">
        <v>170</v>
      </c>
      <c r="N80" s="38">
        <v>200</v>
      </c>
      <c r="O80" s="38">
        <f t="shared" si="37"/>
        <v>443.26250000000005</v>
      </c>
      <c r="P80" s="38">
        <f t="shared" si="38"/>
        <v>725.53081646238195</v>
      </c>
      <c r="Q80" s="62"/>
      <c r="R80" s="100"/>
      <c r="S80" s="100"/>
      <c r="T80" s="100"/>
    </row>
    <row r="81" spans="1:20" ht="26.25" x14ac:dyDescent="0.25">
      <c r="A81" s="85">
        <v>15</v>
      </c>
      <c r="B81" s="86" t="s">
        <v>640</v>
      </c>
      <c r="C81" s="87" t="s">
        <v>639</v>
      </c>
      <c r="D81" s="82" t="s">
        <v>38</v>
      </c>
      <c r="E81" s="38">
        <v>16.5</v>
      </c>
      <c r="F81" s="38">
        <f t="shared" si="33"/>
        <v>4.125</v>
      </c>
      <c r="G81" s="38">
        <f t="shared" si="42"/>
        <v>17.281105990783413</v>
      </c>
      <c r="H81" s="38">
        <v>0</v>
      </c>
      <c r="I81" s="38">
        <f t="shared" si="41"/>
        <v>0</v>
      </c>
      <c r="J81" s="38">
        <f t="shared" si="36"/>
        <v>17.281105990783413</v>
      </c>
      <c r="K81" s="38">
        <v>39.299999999999997</v>
      </c>
      <c r="L81" s="45">
        <f t="shared" si="39"/>
        <v>62.896772472659379</v>
      </c>
      <c r="M81" s="38">
        <v>0</v>
      </c>
      <c r="N81" s="38">
        <f t="shared" ref="N81:N82" si="43">M81/M$80*$N$80</f>
        <v>0</v>
      </c>
      <c r="O81" s="38">
        <f t="shared" si="37"/>
        <v>43.424999999999997</v>
      </c>
      <c r="P81" s="38">
        <f t="shared" si="38"/>
        <v>80.177878463442795</v>
      </c>
      <c r="Q81" s="62"/>
      <c r="R81" s="100"/>
      <c r="S81" s="100"/>
      <c r="T81" s="100"/>
    </row>
    <row r="82" spans="1:20" ht="26.25" x14ac:dyDescent="0.25">
      <c r="A82" s="85">
        <v>16</v>
      </c>
      <c r="B82" s="86" t="s">
        <v>45</v>
      </c>
      <c r="C82" s="87" t="s">
        <v>46</v>
      </c>
      <c r="D82" s="82" t="s">
        <v>38</v>
      </c>
      <c r="E82" s="38">
        <v>32.5</v>
      </c>
      <c r="F82" s="38">
        <f t="shared" si="33"/>
        <v>8.125</v>
      </c>
      <c r="G82" s="38">
        <f t="shared" si="42"/>
        <v>34.038542103058234</v>
      </c>
      <c r="H82" s="38">
        <v>0</v>
      </c>
      <c r="I82" s="38">
        <f t="shared" si="41"/>
        <v>0</v>
      </c>
      <c r="J82" s="38">
        <f t="shared" si="36"/>
        <v>34.038542103058234</v>
      </c>
      <c r="K82" s="38">
        <v>187.45</v>
      </c>
      <c r="L82" s="38">
        <v>300</v>
      </c>
      <c r="M82" s="38">
        <v>0</v>
      </c>
      <c r="N82" s="38">
        <f t="shared" si="43"/>
        <v>0</v>
      </c>
      <c r="O82" s="38">
        <f t="shared" si="37"/>
        <v>195.57499999999999</v>
      </c>
      <c r="P82" s="38">
        <f t="shared" si="38"/>
        <v>334.03854210305826</v>
      </c>
      <c r="Q82" s="62"/>
      <c r="R82" s="100"/>
      <c r="S82" s="100"/>
      <c r="T82" s="100"/>
    </row>
    <row r="83" spans="1:20" ht="15.75" x14ac:dyDescent="0.25">
      <c r="A83" s="273"/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4"/>
      <c r="P83" s="50"/>
      <c r="Q83" s="50"/>
      <c r="R83" s="100"/>
      <c r="S83" s="100"/>
      <c r="T83" s="100"/>
    </row>
    <row r="84" spans="1:20" x14ac:dyDescent="0.25">
      <c r="A84" s="50"/>
      <c r="B84" s="50"/>
      <c r="C84" s="50"/>
      <c r="D84" s="50"/>
      <c r="E84" s="50"/>
      <c r="F84" s="50"/>
      <c r="G84" s="50"/>
      <c r="H84" s="50"/>
      <c r="I84" s="90"/>
      <c r="J84" s="90"/>
      <c r="K84" s="50"/>
      <c r="L84" s="90"/>
      <c r="M84" s="50"/>
      <c r="N84" s="90"/>
      <c r="O84" s="50"/>
      <c r="P84" s="50"/>
      <c r="Q84" s="50"/>
      <c r="R84" s="100"/>
      <c r="S84" s="100"/>
      <c r="T84" s="100"/>
    </row>
    <row r="85" spans="1:20" x14ac:dyDescent="0.25">
      <c r="A85" s="50"/>
      <c r="B85" s="50"/>
      <c r="C85" s="50"/>
      <c r="D85" s="50"/>
      <c r="E85" s="50"/>
      <c r="F85" s="50"/>
      <c r="G85" s="50"/>
      <c r="H85" s="50"/>
      <c r="I85" s="90"/>
      <c r="J85" s="90"/>
      <c r="K85" s="50"/>
      <c r="L85" s="90"/>
      <c r="M85" s="50"/>
      <c r="N85" s="90"/>
      <c r="O85" s="50"/>
      <c r="P85" s="50"/>
      <c r="Q85" s="50"/>
      <c r="R85" s="100"/>
      <c r="S85" s="100"/>
      <c r="T85" s="100"/>
    </row>
    <row r="86" spans="1:20" x14ac:dyDescent="0.25">
      <c r="A86" s="50"/>
      <c r="B86" s="50"/>
      <c r="C86" s="50"/>
      <c r="D86" s="50"/>
      <c r="E86" s="50"/>
      <c r="F86" s="50"/>
      <c r="G86" s="50"/>
      <c r="H86" s="50"/>
      <c r="I86" s="90"/>
      <c r="J86" s="90"/>
      <c r="K86" s="50"/>
      <c r="L86" s="90"/>
      <c r="M86" s="50"/>
      <c r="N86" s="90"/>
      <c r="O86" s="50"/>
      <c r="P86" s="50"/>
      <c r="Q86" s="50"/>
      <c r="R86" s="100"/>
      <c r="S86" s="100"/>
      <c r="T86" s="100"/>
    </row>
    <row r="87" spans="1:20" x14ac:dyDescent="0.25">
      <c r="A87" s="50"/>
      <c r="B87" s="50"/>
      <c r="C87" s="50"/>
      <c r="D87" s="50"/>
      <c r="E87" s="50"/>
      <c r="F87" s="50"/>
      <c r="G87" s="50"/>
      <c r="H87" s="50"/>
      <c r="I87" s="90"/>
      <c r="J87" s="90"/>
      <c r="K87" s="50"/>
      <c r="L87" s="90"/>
      <c r="M87" s="50"/>
      <c r="N87" s="90"/>
      <c r="O87" s="50"/>
      <c r="P87" s="50"/>
      <c r="Q87" s="50"/>
      <c r="R87" s="100"/>
      <c r="S87" s="100"/>
      <c r="T87" s="100"/>
    </row>
  </sheetData>
  <sheetProtection algorithmName="SHA-512" hashValue="2JV+1jcShtsG0+tSMdtyf74TspyyjQTVs0VQ+ocKAM1bxKmAbWFOb9WAZRawGszlfmDw/RTn+icrTlNJEywxsA==" saltValue="jVoAHi/abA6veidHWGU9zg==" spinCount="100000" sheet="1" objects="1" scenarios="1"/>
  <mergeCells count="26">
    <mergeCell ref="A1:O1"/>
    <mergeCell ref="E2:I2"/>
    <mergeCell ref="K2:L2"/>
    <mergeCell ref="M2:N2"/>
    <mergeCell ref="K18:L18"/>
    <mergeCell ref="M18:N18"/>
    <mergeCell ref="A17:O17"/>
    <mergeCell ref="A3:D3"/>
    <mergeCell ref="A8:P8"/>
    <mergeCell ref="A10:D10"/>
    <mergeCell ref="E9:I9"/>
    <mergeCell ref="K9:L9"/>
    <mergeCell ref="M9:N9"/>
    <mergeCell ref="E18:I18"/>
    <mergeCell ref="A66:D66"/>
    <mergeCell ref="A83:O83"/>
    <mergeCell ref="A40:D40"/>
    <mergeCell ref="A64:O64"/>
    <mergeCell ref="E65:I65"/>
    <mergeCell ref="K65:L65"/>
    <mergeCell ref="M65:N65"/>
    <mergeCell ref="A38:O38"/>
    <mergeCell ref="E39:I39"/>
    <mergeCell ref="K39:L39"/>
    <mergeCell ref="M39:N39"/>
    <mergeCell ref="A19:D19"/>
  </mergeCells>
  <phoneticPr fontId="12" type="noConversion"/>
  <pageMargins left="0.75" right="0.75" top="1" bottom="1" header="0.5" footer="0.5"/>
  <pageSetup paperSize="9" scale="68" fitToHeight="0" orientation="landscape" horizontalDpi="4294967294" verticalDpi="4294967294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236"/>
  <sheetViews>
    <sheetView workbookViewId="0">
      <selection activeCell="U4" sqref="U4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5.85546875" style="7" customWidth="1"/>
    <col min="4" max="4" width="16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0.140625" style="7" customWidth="1"/>
    <col min="18" max="18" width="11" bestFit="1" customWidth="1"/>
  </cols>
  <sheetData>
    <row r="1" spans="1:19" ht="15.75" x14ac:dyDescent="0.25">
      <c r="A1" s="246" t="s">
        <v>47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  <c r="S1" s="100"/>
    </row>
    <row r="2" spans="1:19" ht="4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$P$11</f>
        <v>ΑΘΡΟΙΣΜΑ ΜΕΤΑ ΤΗΝ ΑΝΑΓΩΓΗ</v>
      </c>
      <c r="Q2" s="78"/>
      <c r="R2" s="100"/>
      <c r="S2" s="100"/>
    </row>
    <row r="3" spans="1:19" ht="64.5" x14ac:dyDescent="0.25">
      <c r="A3" s="249" t="s">
        <v>48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  <c r="S3" s="100"/>
    </row>
    <row r="4" spans="1:19" ht="30" customHeight="1" x14ac:dyDescent="0.25">
      <c r="A4" s="79">
        <v>1</v>
      </c>
      <c r="B4" s="121" t="s">
        <v>906</v>
      </c>
      <c r="C4" s="112" t="s">
        <v>907</v>
      </c>
      <c r="D4" s="82" t="s">
        <v>736</v>
      </c>
      <c r="E4" s="38">
        <v>70</v>
      </c>
      <c r="F4" s="38">
        <f>E4/4</f>
        <v>17.5</v>
      </c>
      <c r="G4" s="38">
        <f>F4/$F$7*$G$7</f>
        <v>41.3564929693962</v>
      </c>
      <c r="H4" s="38">
        <v>160.05000000000001</v>
      </c>
      <c r="I4" s="38">
        <f>H4/$H$8*$I$8</f>
        <v>322.16183574879227</v>
      </c>
      <c r="J4" s="38">
        <f>G4+I4</f>
        <v>363.51832871818846</v>
      </c>
      <c r="K4" s="38">
        <v>83.85</v>
      </c>
      <c r="L4" s="45">
        <f>K4/$K$7*$L$7</f>
        <v>158.20754716981131</v>
      </c>
      <c r="M4" s="38">
        <v>110</v>
      </c>
      <c r="N4" s="38">
        <f>M4/$M$8*$N$8</f>
        <v>129.41176470588235</v>
      </c>
      <c r="O4" s="38">
        <f>F4+H4+K4+M4</f>
        <v>371.4</v>
      </c>
      <c r="P4" s="38">
        <f>J4+L4+N4</f>
        <v>651.13764059388211</v>
      </c>
      <c r="Q4" s="62"/>
      <c r="R4" s="100"/>
      <c r="S4" s="100"/>
    </row>
    <row r="5" spans="1:19" ht="30" customHeight="1" x14ac:dyDescent="0.25">
      <c r="A5" s="104">
        <v>2</v>
      </c>
      <c r="B5" s="113" t="s">
        <v>373</v>
      </c>
      <c r="C5" s="114" t="s">
        <v>370</v>
      </c>
      <c r="D5" s="82" t="s">
        <v>736</v>
      </c>
      <c r="E5" s="38">
        <v>92.25</v>
      </c>
      <c r="F5" s="38">
        <f t="shared" ref="F5:F8" si="0">E5/4</f>
        <v>23.0625</v>
      </c>
      <c r="G5" s="38">
        <f t="shared" ref="G5:G6" si="1">F5/$F$7*$G$7</f>
        <v>54.501949663239991</v>
      </c>
      <c r="H5" s="38">
        <v>0</v>
      </c>
      <c r="I5" s="38">
        <f>H5/H8*I8</f>
        <v>0</v>
      </c>
      <c r="J5" s="38">
        <f>G5+I5</f>
        <v>54.501949663239991</v>
      </c>
      <c r="K5" s="38">
        <v>93.05</v>
      </c>
      <c r="L5" s="45">
        <f t="shared" ref="L5:L6" si="2">K5/$K$7*$L$7</f>
        <v>175.56603773584908</v>
      </c>
      <c r="M5" s="38">
        <v>140</v>
      </c>
      <c r="N5" s="38">
        <f t="shared" ref="N5:N7" si="3">M5/$M$8*$N$8</f>
        <v>164.70588235294116</v>
      </c>
      <c r="O5" s="38">
        <f t="shared" ref="O5:O8" si="4">F5+H5+K5+M5</f>
        <v>256.11250000000001</v>
      </c>
      <c r="P5" s="38">
        <f t="shared" ref="P5:P8" si="5">J5+L5+N5</f>
        <v>394.77386975203024</v>
      </c>
      <c r="Q5" s="62"/>
      <c r="R5" s="100"/>
      <c r="S5" s="100"/>
    </row>
    <row r="6" spans="1:19" ht="30" customHeight="1" x14ac:dyDescent="0.25">
      <c r="A6" s="105">
        <v>3</v>
      </c>
      <c r="B6" s="113" t="s">
        <v>533</v>
      </c>
      <c r="C6" s="119" t="s">
        <v>532</v>
      </c>
      <c r="D6" s="106" t="s">
        <v>736</v>
      </c>
      <c r="E6" s="53">
        <v>124.7</v>
      </c>
      <c r="F6" s="38">
        <f t="shared" si="0"/>
        <v>31.175000000000001</v>
      </c>
      <c r="G6" s="38">
        <f t="shared" si="1"/>
        <v>73.673638189767232</v>
      </c>
      <c r="H6" s="53">
        <v>0</v>
      </c>
      <c r="I6" s="53">
        <f>H6/H8*I8</f>
        <v>0</v>
      </c>
      <c r="J6" s="38">
        <f t="shared" ref="J6:J8" si="6">G6+I6</f>
        <v>73.673638189767232</v>
      </c>
      <c r="K6" s="53">
        <v>53.2</v>
      </c>
      <c r="L6" s="45">
        <f t="shared" si="2"/>
        <v>100.37735849056605</v>
      </c>
      <c r="M6" s="43">
        <v>140</v>
      </c>
      <c r="N6" s="38">
        <f t="shared" si="3"/>
        <v>164.70588235294116</v>
      </c>
      <c r="O6" s="38">
        <f t="shared" si="4"/>
        <v>224.375</v>
      </c>
      <c r="P6" s="38">
        <f t="shared" si="5"/>
        <v>338.75687903327446</v>
      </c>
      <c r="Q6" s="62"/>
      <c r="R6" s="100"/>
      <c r="S6" s="100"/>
    </row>
    <row r="7" spans="1:19" ht="30" customHeight="1" x14ac:dyDescent="0.25">
      <c r="A7" s="105">
        <v>4</v>
      </c>
      <c r="B7" s="113" t="s">
        <v>673</v>
      </c>
      <c r="C7" s="119" t="s">
        <v>672</v>
      </c>
      <c r="D7" s="106" t="s">
        <v>736</v>
      </c>
      <c r="E7" s="53">
        <v>211.57499999999999</v>
      </c>
      <c r="F7" s="38">
        <f t="shared" si="0"/>
        <v>52.893749999999997</v>
      </c>
      <c r="G7" s="53">
        <v>125</v>
      </c>
      <c r="H7" s="53">
        <v>60</v>
      </c>
      <c r="I7" s="38">
        <f>H7/$H$8*$I$8</f>
        <v>120.77294685990337</v>
      </c>
      <c r="J7" s="38">
        <f t="shared" si="6"/>
        <v>245.77294685990336</v>
      </c>
      <c r="K7" s="53">
        <v>159</v>
      </c>
      <c r="L7" s="53">
        <v>300</v>
      </c>
      <c r="M7" s="43">
        <v>30</v>
      </c>
      <c r="N7" s="38">
        <f t="shared" si="3"/>
        <v>35.294117647058826</v>
      </c>
      <c r="O7" s="38">
        <f t="shared" si="4"/>
        <v>301.89375000000001</v>
      </c>
      <c r="P7" s="38">
        <f t="shared" si="5"/>
        <v>581.0670645069622</v>
      </c>
      <c r="Q7" s="62"/>
      <c r="R7" s="100"/>
      <c r="S7" s="100"/>
    </row>
    <row r="8" spans="1:19" ht="30" customHeight="1" x14ac:dyDescent="0.25">
      <c r="A8" s="105">
        <v>5</v>
      </c>
      <c r="B8" s="113" t="s">
        <v>43</v>
      </c>
      <c r="C8" s="119" t="s">
        <v>44</v>
      </c>
      <c r="D8" s="106" t="s">
        <v>736</v>
      </c>
      <c r="E8" s="53">
        <v>21.25</v>
      </c>
      <c r="F8" s="38">
        <f t="shared" si="0"/>
        <v>5.3125</v>
      </c>
      <c r="G8" s="38">
        <f>F8/$F$7*$G$7</f>
        <v>12.554649651423846</v>
      </c>
      <c r="H8" s="53">
        <v>186.3</v>
      </c>
      <c r="I8" s="53">
        <v>375</v>
      </c>
      <c r="J8" s="38">
        <f t="shared" si="6"/>
        <v>387.55464965142386</v>
      </c>
      <c r="K8" s="53">
        <v>81.650000000000006</v>
      </c>
      <c r="L8" s="45">
        <f>K8/$K$7*$L$7</f>
        <v>154.05660377358492</v>
      </c>
      <c r="M8" s="43">
        <v>170</v>
      </c>
      <c r="N8" s="43">
        <v>200</v>
      </c>
      <c r="O8" s="38">
        <f t="shared" si="4"/>
        <v>443.26250000000005</v>
      </c>
      <c r="P8" s="38">
        <f t="shared" si="5"/>
        <v>741.61125342500873</v>
      </c>
      <c r="Q8" s="62"/>
      <c r="R8" s="100"/>
      <c r="S8" s="100"/>
    </row>
    <row r="9" spans="1:19" ht="15.75" x14ac:dyDescent="0.25">
      <c r="A9" s="247"/>
      <c r="B9" s="282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1"/>
      <c r="Q9" s="50"/>
      <c r="R9" s="100"/>
      <c r="S9" s="100"/>
    </row>
    <row r="10" spans="1:19" ht="38.25" x14ac:dyDescent="0.25">
      <c r="A10" s="74" t="s">
        <v>263</v>
      </c>
      <c r="B10" s="74" t="s">
        <v>264</v>
      </c>
      <c r="C10" s="75" t="s">
        <v>284</v>
      </c>
      <c r="D10" s="74" t="s">
        <v>266</v>
      </c>
      <c r="E10" s="252" t="s">
        <v>267</v>
      </c>
      <c r="F10" s="252"/>
      <c r="G10" s="252"/>
      <c r="H10" s="252"/>
      <c r="I10" s="252"/>
      <c r="J10" s="83"/>
      <c r="K10" s="252" t="s">
        <v>268</v>
      </c>
      <c r="L10" s="252"/>
      <c r="M10" s="252" t="s">
        <v>269</v>
      </c>
      <c r="N10" s="252"/>
      <c r="O10" s="83"/>
      <c r="P10" s="46"/>
      <c r="Q10" s="50"/>
      <c r="R10" s="100"/>
      <c r="S10" s="100"/>
    </row>
    <row r="11" spans="1:19" ht="64.5" x14ac:dyDescent="0.25">
      <c r="A11" s="249" t="s">
        <v>49</v>
      </c>
      <c r="B11" s="249"/>
      <c r="C11" s="249"/>
      <c r="D11" s="249"/>
      <c r="E11" s="79" t="s">
        <v>271</v>
      </c>
      <c r="F11" s="79" t="s">
        <v>272</v>
      </c>
      <c r="G11" s="79" t="s">
        <v>273</v>
      </c>
      <c r="H11" s="79" t="s">
        <v>274</v>
      </c>
      <c r="I11" s="59" t="s">
        <v>275</v>
      </c>
      <c r="J11" s="80" t="s">
        <v>276</v>
      </c>
      <c r="K11" s="79" t="s">
        <v>271</v>
      </c>
      <c r="L11" s="81" t="s">
        <v>277</v>
      </c>
      <c r="M11" s="79" t="s">
        <v>278</v>
      </c>
      <c r="N11" s="81" t="s">
        <v>937</v>
      </c>
      <c r="O11" s="84" t="s">
        <v>270</v>
      </c>
      <c r="P11" s="77" t="s">
        <v>279</v>
      </c>
      <c r="Q11" s="50"/>
      <c r="R11" s="100"/>
      <c r="S11" s="100"/>
    </row>
    <row r="12" spans="1:19" x14ac:dyDescent="0.25">
      <c r="A12" s="85">
        <v>1</v>
      </c>
      <c r="B12" s="125" t="s">
        <v>50</v>
      </c>
      <c r="C12" s="125" t="s">
        <v>51</v>
      </c>
      <c r="D12" s="82" t="s">
        <v>747</v>
      </c>
      <c r="E12" s="52">
        <v>255.7</v>
      </c>
      <c r="F12" s="52">
        <f>E12/4</f>
        <v>63.924999999999997</v>
      </c>
      <c r="G12" s="52">
        <v>125</v>
      </c>
      <c r="H12" s="52">
        <v>112.5</v>
      </c>
      <c r="I12" s="44">
        <v>375</v>
      </c>
      <c r="J12" s="44">
        <f>G12+I12</f>
        <v>500</v>
      </c>
      <c r="K12" s="52">
        <v>35.799999999999997</v>
      </c>
      <c r="L12" s="44">
        <v>300</v>
      </c>
      <c r="M12" s="52">
        <v>20</v>
      </c>
      <c r="N12" s="44">
        <v>200</v>
      </c>
      <c r="O12" s="44">
        <f>F12+H12+K12+M12</f>
        <v>232.22500000000002</v>
      </c>
      <c r="P12" s="44">
        <f>J12+L12+N12</f>
        <v>1000</v>
      </c>
      <c r="Q12" s="62"/>
      <c r="R12" s="100"/>
      <c r="S12" s="100"/>
    </row>
    <row r="13" spans="1:19" x14ac:dyDescent="0.25">
      <c r="A13" s="89"/>
      <c r="B13" s="89"/>
      <c r="C13" s="89"/>
      <c r="D13" s="50"/>
      <c r="E13" s="50"/>
      <c r="F13" s="50"/>
      <c r="G13" s="50"/>
      <c r="H13" s="50"/>
      <c r="I13" s="90"/>
      <c r="J13" s="90"/>
      <c r="K13" s="50"/>
      <c r="L13" s="90"/>
      <c r="M13" s="50"/>
      <c r="N13" s="90"/>
      <c r="O13" s="50"/>
      <c r="P13" s="50"/>
      <c r="Q13" s="50"/>
      <c r="R13" s="100"/>
      <c r="S13" s="100"/>
    </row>
    <row r="14" spans="1:19" x14ac:dyDescent="0.25">
      <c r="A14" s="89"/>
      <c r="B14" s="89"/>
      <c r="C14" s="89"/>
      <c r="D14" s="50"/>
      <c r="E14" s="50"/>
      <c r="F14" s="50"/>
      <c r="G14" s="50"/>
      <c r="H14" s="50"/>
      <c r="I14" s="90"/>
      <c r="J14" s="90"/>
      <c r="K14" s="50"/>
      <c r="L14" s="90"/>
      <c r="M14" s="50"/>
      <c r="N14" s="90"/>
      <c r="O14" s="50"/>
      <c r="P14" s="50"/>
      <c r="Q14" s="50"/>
      <c r="R14" s="100"/>
      <c r="S14" s="100"/>
    </row>
    <row r="15" spans="1:19" ht="15.75" x14ac:dyDescent="0.25">
      <c r="A15" s="253"/>
      <c r="B15" s="253"/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50"/>
      <c r="Q15" s="50"/>
      <c r="R15" s="100"/>
      <c r="S15" s="100"/>
    </row>
    <row r="16" spans="1:19" ht="38.25" x14ac:dyDescent="0.25">
      <c r="A16" s="91" t="s">
        <v>285</v>
      </c>
      <c r="B16" s="84" t="s">
        <v>264</v>
      </c>
      <c r="C16" s="92" t="s">
        <v>284</v>
      </c>
      <c r="D16" s="74" t="s">
        <v>266</v>
      </c>
      <c r="E16" s="252" t="s">
        <v>267</v>
      </c>
      <c r="F16" s="252"/>
      <c r="G16" s="252"/>
      <c r="H16" s="252"/>
      <c r="I16" s="252"/>
      <c r="J16" s="84"/>
      <c r="K16" s="252" t="s">
        <v>268</v>
      </c>
      <c r="L16" s="252"/>
      <c r="M16" s="252" t="s">
        <v>269</v>
      </c>
      <c r="N16" s="252"/>
      <c r="O16" s="84"/>
      <c r="P16" s="41"/>
      <c r="Q16" s="50"/>
      <c r="R16" s="100"/>
      <c r="S16" s="100"/>
    </row>
    <row r="17" spans="1:19" ht="64.5" x14ac:dyDescent="0.25">
      <c r="A17" s="249" t="s">
        <v>52</v>
      </c>
      <c r="B17" s="249"/>
      <c r="C17" s="249"/>
      <c r="D17" s="249"/>
      <c r="E17" s="79" t="s">
        <v>271</v>
      </c>
      <c r="F17" s="79" t="s">
        <v>272</v>
      </c>
      <c r="G17" s="79" t="s">
        <v>273</v>
      </c>
      <c r="H17" s="79" t="s">
        <v>274</v>
      </c>
      <c r="I17" s="59" t="s">
        <v>275</v>
      </c>
      <c r="J17" s="80" t="s">
        <v>276</v>
      </c>
      <c r="K17" s="79" t="s">
        <v>271</v>
      </c>
      <c r="L17" s="81" t="s">
        <v>277</v>
      </c>
      <c r="M17" s="79" t="s">
        <v>278</v>
      </c>
      <c r="N17" s="79" t="s">
        <v>282</v>
      </c>
      <c r="O17" s="84" t="s">
        <v>270</v>
      </c>
      <c r="P17" s="84" t="s">
        <v>279</v>
      </c>
      <c r="Q17" s="50"/>
      <c r="R17" s="100"/>
      <c r="S17" s="100"/>
    </row>
    <row r="18" spans="1:19" ht="30" customHeight="1" x14ac:dyDescent="0.25">
      <c r="A18" s="82">
        <v>1</v>
      </c>
      <c r="B18" s="93" t="s">
        <v>451</v>
      </c>
      <c r="C18" s="87" t="s">
        <v>450</v>
      </c>
      <c r="D18" s="82" t="s">
        <v>727</v>
      </c>
      <c r="E18" s="38">
        <v>40.704999999999998</v>
      </c>
      <c r="F18" s="38">
        <f t="shared" ref="F18:F25" si="7">E18/4</f>
        <v>10.17625</v>
      </c>
      <c r="G18" s="38">
        <f>F18/$F$25*$G$25</f>
        <v>25.332329292275524</v>
      </c>
      <c r="H18" s="38">
        <v>127.5</v>
      </c>
      <c r="I18" s="38">
        <v>375</v>
      </c>
      <c r="J18" s="38">
        <f>G18+I18</f>
        <v>400.33232929227552</v>
      </c>
      <c r="K18" s="38">
        <v>103.9</v>
      </c>
      <c r="L18" s="38">
        <v>300</v>
      </c>
      <c r="M18" s="45">
        <v>50</v>
      </c>
      <c r="N18" s="38">
        <f>M18/$M$21*$N$21</f>
        <v>166.66666666666669</v>
      </c>
      <c r="O18" s="38">
        <f>F18+H18+K18+M18</f>
        <v>291.57625000000002</v>
      </c>
      <c r="P18" s="38">
        <f>J18+L18+N18</f>
        <v>866.99899595894226</v>
      </c>
      <c r="Q18" s="60"/>
      <c r="R18" s="100"/>
      <c r="S18" s="100"/>
    </row>
    <row r="19" spans="1:19" ht="30" customHeight="1" x14ac:dyDescent="0.25">
      <c r="A19" s="82">
        <v>2</v>
      </c>
      <c r="B19" s="94" t="s">
        <v>455</v>
      </c>
      <c r="C19" s="87" t="s">
        <v>454</v>
      </c>
      <c r="D19" s="82" t="s">
        <v>727</v>
      </c>
      <c r="E19" s="38">
        <v>38.125</v>
      </c>
      <c r="F19" s="38">
        <f t="shared" si="7"/>
        <v>9.53125</v>
      </c>
      <c r="G19" s="38">
        <f t="shared" ref="G19:G24" si="8">F19/$F$25*$G$25</f>
        <v>23.72669338577581</v>
      </c>
      <c r="H19" s="45">
        <v>0</v>
      </c>
      <c r="I19" s="45">
        <f>H19/H18*I18</f>
        <v>0</v>
      </c>
      <c r="J19" s="38">
        <f t="shared" ref="J19:J25" si="9">G19+I19</f>
        <v>23.72669338577581</v>
      </c>
      <c r="K19" s="38">
        <v>58.25</v>
      </c>
      <c r="L19" s="38">
        <f>K19/$K$18*$L$18</f>
        <v>168.19056785370549</v>
      </c>
      <c r="M19" s="45">
        <v>0</v>
      </c>
      <c r="N19" s="38">
        <f>M19/M21*N21</f>
        <v>0</v>
      </c>
      <c r="O19" s="38">
        <f t="shared" ref="O19:O25" si="10">F19+H19+K19+M19</f>
        <v>67.78125</v>
      </c>
      <c r="P19" s="38">
        <f t="shared" ref="P19:P25" si="11">J19+L19+N19</f>
        <v>191.91726123948129</v>
      </c>
      <c r="Q19" s="60"/>
      <c r="R19" s="100"/>
      <c r="S19" s="100"/>
    </row>
    <row r="20" spans="1:19" ht="30" customHeight="1" x14ac:dyDescent="0.25">
      <c r="A20" s="82">
        <v>3</v>
      </c>
      <c r="B20" s="94" t="s">
        <v>457</v>
      </c>
      <c r="C20" s="87" t="s">
        <v>456</v>
      </c>
      <c r="D20" s="82" t="s">
        <v>727</v>
      </c>
      <c r="E20" s="38">
        <v>0</v>
      </c>
      <c r="F20" s="38">
        <f t="shared" si="7"/>
        <v>0</v>
      </c>
      <c r="G20" s="38">
        <f t="shared" si="8"/>
        <v>0</v>
      </c>
      <c r="H20" s="45">
        <v>64.8</v>
      </c>
      <c r="I20" s="38">
        <f>H20/$H$18*$I$18</f>
        <v>190.58823529411762</v>
      </c>
      <c r="J20" s="38">
        <f t="shared" si="9"/>
        <v>190.58823529411762</v>
      </c>
      <c r="K20" s="38">
        <v>26.9</v>
      </c>
      <c r="L20" s="38">
        <f t="shared" ref="L20:L25" si="12">K20/$K$18*$L$18</f>
        <v>77.670837343599615</v>
      </c>
      <c r="M20" s="38">
        <v>20</v>
      </c>
      <c r="N20" s="38">
        <f>M20/$M$21*$N$21</f>
        <v>66.666666666666657</v>
      </c>
      <c r="O20" s="38">
        <f t="shared" si="10"/>
        <v>111.69999999999999</v>
      </c>
      <c r="P20" s="38">
        <f t="shared" si="11"/>
        <v>334.92573930438391</v>
      </c>
      <c r="Q20" s="60"/>
      <c r="R20" s="100"/>
      <c r="S20" s="100"/>
    </row>
    <row r="21" spans="1:19" ht="30" customHeight="1" x14ac:dyDescent="0.25">
      <c r="A21" s="82">
        <v>4</v>
      </c>
      <c r="B21" s="94" t="s">
        <v>776</v>
      </c>
      <c r="C21" s="87" t="s">
        <v>777</v>
      </c>
      <c r="D21" s="82" t="s">
        <v>727</v>
      </c>
      <c r="E21" s="38">
        <v>129.05500000000001</v>
      </c>
      <c r="F21" s="38">
        <f t="shared" si="7"/>
        <v>32.263750000000002</v>
      </c>
      <c r="G21" s="38">
        <f t="shared" si="8"/>
        <v>80.316023997411065</v>
      </c>
      <c r="H21" s="45">
        <v>0</v>
      </c>
      <c r="I21" s="38">
        <f>H21/H18*I18</f>
        <v>0</v>
      </c>
      <c r="J21" s="38">
        <f t="shared" si="9"/>
        <v>80.316023997411065</v>
      </c>
      <c r="K21" s="38">
        <v>17.95</v>
      </c>
      <c r="L21" s="38">
        <f t="shared" si="12"/>
        <v>51.828681424446579</v>
      </c>
      <c r="M21" s="38">
        <v>60</v>
      </c>
      <c r="N21" s="38">
        <v>200</v>
      </c>
      <c r="O21" s="38">
        <f t="shared" si="10"/>
        <v>110.21375</v>
      </c>
      <c r="P21" s="38">
        <f t="shared" si="11"/>
        <v>332.14470542185768</v>
      </c>
      <c r="Q21" s="60"/>
      <c r="R21" s="100"/>
      <c r="S21" s="100"/>
    </row>
    <row r="22" spans="1:19" ht="30" customHeight="1" x14ac:dyDescent="0.25">
      <c r="A22" s="82">
        <v>5</v>
      </c>
      <c r="B22" s="94" t="s">
        <v>778</v>
      </c>
      <c r="C22" s="87" t="s">
        <v>779</v>
      </c>
      <c r="D22" s="82" t="s">
        <v>727</v>
      </c>
      <c r="E22" s="38">
        <v>10</v>
      </c>
      <c r="F22" s="38">
        <f t="shared" si="7"/>
        <v>2.5</v>
      </c>
      <c r="G22" s="38">
        <f t="shared" si="8"/>
        <v>6.223394986433</v>
      </c>
      <c r="H22" s="45">
        <v>0</v>
      </c>
      <c r="I22" s="38">
        <f>H22/H18*I18</f>
        <v>0</v>
      </c>
      <c r="J22" s="38">
        <f t="shared" si="9"/>
        <v>6.223394986433</v>
      </c>
      <c r="K22" s="38">
        <v>6.25</v>
      </c>
      <c r="L22" s="38">
        <f t="shared" si="12"/>
        <v>18.046198267564964</v>
      </c>
      <c r="M22" s="38">
        <v>0</v>
      </c>
      <c r="N22" s="38">
        <f t="shared" ref="N22:N25" si="13">M22/$M$21*$N$21</f>
        <v>0</v>
      </c>
      <c r="O22" s="38">
        <f t="shared" si="10"/>
        <v>8.75</v>
      </c>
      <c r="P22" s="38">
        <f t="shared" si="11"/>
        <v>24.269593253997964</v>
      </c>
      <c r="Q22" s="60"/>
      <c r="R22" s="100"/>
      <c r="S22" s="100"/>
    </row>
    <row r="23" spans="1:19" ht="30" customHeight="1" x14ac:dyDescent="0.25">
      <c r="A23" s="82">
        <v>6</v>
      </c>
      <c r="B23" s="94" t="s">
        <v>780</v>
      </c>
      <c r="C23" s="87" t="s">
        <v>781</v>
      </c>
      <c r="D23" s="82" t="s">
        <v>727</v>
      </c>
      <c r="E23" s="38">
        <v>96.174999999999997</v>
      </c>
      <c r="F23" s="38">
        <f t="shared" si="7"/>
        <v>24.043749999999999</v>
      </c>
      <c r="G23" s="38">
        <f t="shared" si="8"/>
        <v>59.853501282019373</v>
      </c>
      <c r="H23" s="45">
        <v>0</v>
      </c>
      <c r="I23" s="38">
        <f t="shared" ref="I23" si="14">H23/H20*I20</f>
        <v>0</v>
      </c>
      <c r="J23" s="38">
        <f t="shared" si="9"/>
        <v>59.853501282019373</v>
      </c>
      <c r="K23" s="38">
        <v>3.95</v>
      </c>
      <c r="L23" s="38">
        <f t="shared" si="12"/>
        <v>11.405197305101058</v>
      </c>
      <c r="M23" s="38">
        <v>0</v>
      </c>
      <c r="N23" s="38">
        <f t="shared" si="13"/>
        <v>0</v>
      </c>
      <c r="O23" s="38">
        <f t="shared" si="10"/>
        <v>27.993749999999999</v>
      </c>
      <c r="P23" s="38">
        <f t="shared" si="11"/>
        <v>71.258698587120435</v>
      </c>
      <c r="Q23" s="60"/>
      <c r="R23" s="100"/>
      <c r="S23" s="100"/>
    </row>
    <row r="24" spans="1:19" ht="30" customHeight="1" x14ac:dyDescent="0.25">
      <c r="A24" s="82">
        <v>7</v>
      </c>
      <c r="B24" s="94" t="s">
        <v>732</v>
      </c>
      <c r="C24" s="87" t="s">
        <v>733</v>
      </c>
      <c r="D24" s="82" t="s">
        <v>727</v>
      </c>
      <c r="E24" s="38">
        <v>45</v>
      </c>
      <c r="F24" s="38">
        <f t="shared" si="7"/>
        <v>11.25</v>
      </c>
      <c r="G24" s="38">
        <f t="shared" si="8"/>
        <v>28.005277438948497</v>
      </c>
      <c r="H24" s="38">
        <v>0</v>
      </c>
      <c r="I24" s="38">
        <f>H24/H18*I18</f>
        <v>0</v>
      </c>
      <c r="J24" s="38">
        <f t="shared" si="9"/>
        <v>28.005277438948497</v>
      </c>
      <c r="K24" s="45">
        <v>0</v>
      </c>
      <c r="L24" s="38">
        <f t="shared" si="12"/>
        <v>0</v>
      </c>
      <c r="M24" s="38">
        <v>0</v>
      </c>
      <c r="N24" s="38">
        <f t="shared" si="13"/>
        <v>0</v>
      </c>
      <c r="O24" s="38">
        <f t="shared" si="10"/>
        <v>11.25</v>
      </c>
      <c r="P24" s="38">
        <f t="shared" si="11"/>
        <v>28.005277438948497</v>
      </c>
      <c r="Q24" s="60"/>
      <c r="R24" s="100"/>
      <c r="S24" s="100"/>
    </row>
    <row r="25" spans="1:19" ht="30" customHeight="1" x14ac:dyDescent="0.25">
      <c r="A25" s="82">
        <v>8</v>
      </c>
      <c r="B25" s="94" t="s">
        <v>784</v>
      </c>
      <c r="C25" s="87" t="s">
        <v>785</v>
      </c>
      <c r="D25" s="82" t="s">
        <v>727</v>
      </c>
      <c r="E25" s="38">
        <v>200.85499999999999</v>
      </c>
      <c r="F25" s="38">
        <f t="shared" si="7"/>
        <v>50.213749999999997</v>
      </c>
      <c r="G25" s="45">
        <v>125</v>
      </c>
      <c r="H25" s="45">
        <v>60</v>
      </c>
      <c r="I25" s="38">
        <f>H25/$H$18*$I$18</f>
        <v>176.47058823529412</v>
      </c>
      <c r="J25" s="38">
        <f t="shared" si="9"/>
        <v>301.47058823529414</v>
      </c>
      <c r="K25" s="38">
        <v>58.8</v>
      </c>
      <c r="L25" s="38">
        <f t="shared" si="12"/>
        <v>169.77863330125118</v>
      </c>
      <c r="M25" s="38">
        <v>40</v>
      </c>
      <c r="N25" s="38">
        <f t="shared" si="13"/>
        <v>133.33333333333331</v>
      </c>
      <c r="O25" s="38">
        <f t="shared" si="10"/>
        <v>209.01375000000002</v>
      </c>
      <c r="P25" s="38">
        <f t="shared" si="11"/>
        <v>604.58255486987855</v>
      </c>
      <c r="Q25" s="60"/>
      <c r="R25" s="100"/>
      <c r="S25" s="100"/>
    </row>
    <row r="26" spans="1:19" x14ac:dyDescent="0.25">
      <c r="A26" s="101"/>
      <c r="B26" s="101"/>
      <c r="C26" s="101"/>
      <c r="D26" s="101"/>
      <c r="E26" s="50"/>
      <c r="F26" s="50"/>
      <c r="G26" s="50"/>
      <c r="H26" s="50"/>
      <c r="I26" s="90"/>
      <c r="J26" s="90"/>
      <c r="K26" s="50"/>
      <c r="L26" s="90"/>
      <c r="M26" s="50"/>
      <c r="N26" s="90"/>
      <c r="O26" s="50"/>
      <c r="P26" s="50"/>
      <c r="Q26" s="50"/>
      <c r="R26" s="100"/>
      <c r="S26" s="100"/>
    </row>
    <row r="27" spans="1:19" ht="15.75" x14ac:dyDescent="0.25">
      <c r="A27" s="254"/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5"/>
      <c r="P27" s="50"/>
      <c r="Q27" s="50"/>
      <c r="R27" s="100"/>
      <c r="S27" s="100"/>
    </row>
    <row r="28" spans="1:19" ht="38.25" x14ac:dyDescent="0.25">
      <c r="A28" s="91" t="s">
        <v>285</v>
      </c>
      <c r="B28" s="84" t="s">
        <v>264</v>
      </c>
      <c r="C28" s="92" t="s">
        <v>284</v>
      </c>
      <c r="D28" s="74" t="s">
        <v>266</v>
      </c>
      <c r="E28" s="252" t="s">
        <v>267</v>
      </c>
      <c r="F28" s="252"/>
      <c r="G28" s="252"/>
      <c r="H28" s="252"/>
      <c r="I28" s="252"/>
      <c r="J28" s="84"/>
      <c r="K28" s="252" t="s">
        <v>268</v>
      </c>
      <c r="L28" s="252"/>
      <c r="M28" s="252" t="s">
        <v>269</v>
      </c>
      <c r="N28" s="252"/>
      <c r="O28" s="84"/>
      <c r="P28" s="41"/>
      <c r="Q28" s="78"/>
      <c r="R28" s="100"/>
      <c r="S28" s="100"/>
    </row>
    <row r="29" spans="1:19" ht="78.75" customHeight="1" x14ac:dyDescent="0.25">
      <c r="A29" s="249" t="s">
        <v>53</v>
      </c>
      <c r="B29" s="249"/>
      <c r="C29" s="249"/>
      <c r="D29" s="249"/>
      <c r="E29" s="79" t="s">
        <v>271</v>
      </c>
      <c r="F29" s="79" t="s">
        <v>272</v>
      </c>
      <c r="G29" s="79" t="s">
        <v>273</v>
      </c>
      <c r="H29" s="79" t="s">
        <v>274</v>
      </c>
      <c r="I29" s="59" t="s">
        <v>275</v>
      </c>
      <c r="J29" s="80" t="s">
        <v>276</v>
      </c>
      <c r="K29" s="79" t="s">
        <v>271</v>
      </c>
      <c r="L29" s="81" t="s">
        <v>277</v>
      </c>
      <c r="M29" s="79" t="s">
        <v>278</v>
      </c>
      <c r="N29" s="79" t="s">
        <v>282</v>
      </c>
      <c r="O29" s="84" t="s">
        <v>270</v>
      </c>
      <c r="P29" s="84" t="s">
        <v>279</v>
      </c>
      <c r="Q29" s="50"/>
      <c r="R29" s="100"/>
      <c r="S29" s="100"/>
    </row>
    <row r="30" spans="1:19" ht="26.25" x14ac:dyDescent="0.25">
      <c r="A30" s="85">
        <v>1</v>
      </c>
      <c r="B30" s="86" t="s">
        <v>685</v>
      </c>
      <c r="C30" s="87" t="s">
        <v>684</v>
      </c>
      <c r="D30" s="82" t="s">
        <v>711</v>
      </c>
      <c r="E30" s="38">
        <v>10</v>
      </c>
      <c r="F30" s="38">
        <f>E30/4</f>
        <v>2.5</v>
      </c>
      <c r="G30" s="38">
        <f>F30*$G$49/$F$49</f>
        <v>3.6780932764454906</v>
      </c>
      <c r="H30" s="38">
        <v>80.55</v>
      </c>
      <c r="I30" s="38">
        <f>H30*$I$43/$H$43</f>
        <v>226.26404494382024</v>
      </c>
      <c r="J30" s="38">
        <f>G30+I30</f>
        <v>229.94213822026572</v>
      </c>
      <c r="K30" s="38">
        <v>99.25</v>
      </c>
      <c r="L30" s="45">
        <f t="shared" ref="L30:L34" si="15">K30*$L$35/$K$35</f>
        <v>213.28796561604585</v>
      </c>
      <c r="M30" s="38">
        <v>160</v>
      </c>
      <c r="N30" s="38">
        <v>200</v>
      </c>
      <c r="O30" s="38">
        <f>F30+H30+K30+M30</f>
        <v>342.3</v>
      </c>
      <c r="P30" s="38">
        <f>J30+L30+N30</f>
        <v>643.23010383631163</v>
      </c>
      <c r="Q30" s="62"/>
      <c r="R30" s="100"/>
      <c r="S30" s="100"/>
    </row>
    <row r="31" spans="1:19" ht="26.25" x14ac:dyDescent="0.25">
      <c r="A31" s="85">
        <v>2</v>
      </c>
      <c r="B31" s="86" t="s">
        <v>11</v>
      </c>
      <c r="C31" s="87" t="s">
        <v>12</v>
      </c>
      <c r="D31" s="82" t="s">
        <v>711</v>
      </c>
      <c r="E31" s="38">
        <v>88.75</v>
      </c>
      <c r="F31" s="38">
        <f t="shared" ref="F31:F51" si="16">E31/4</f>
        <v>22.1875</v>
      </c>
      <c r="G31" s="38">
        <f t="shared" ref="G31:G51" si="17">F31*$G$49/$F$49</f>
        <v>32.643077828453727</v>
      </c>
      <c r="H31" s="45">
        <v>61.5</v>
      </c>
      <c r="I31" s="38">
        <f t="shared" ref="I31:I51" si="18">H31*$I$43/$H$43</f>
        <v>172.75280898876406</v>
      </c>
      <c r="J31" s="38">
        <f t="shared" ref="J31:J51" si="19">G31+I31</f>
        <v>205.39588681721779</v>
      </c>
      <c r="K31" s="38">
        <v>33.15</v>
      </c>
      <c r="L31" s="45">
        <f t="shared" si="15"/>
        <v>71.239255014326645</v>
      </c>
      <c r="M31" s="38">
        <v>140</v>
      </c>
      <c r="N31" s="38">
        <f>M31*$N$30/$M$30</f>
        <v>175</v>
      </c>
      <c r="O31" s="38">
        <f t="shared" ref="O31:O51" si="20">F31+H31+K31+M31</f>
        <v>256.83749999999998</v>
      </c>
      <c r="P31" s="38">
        <f t="shared" ref="P31:P51" si="21">J31+L31+N31</f>
        <v>451.63514183154444</v>
      </c>
      <c r="Q31" s="62"/>
      <c r="R31" s="100"/>
      <c r="S31" s="100"/>
    </row>
    <row r="32" spans="1:19" ht="26.25" x14ac:dyDescent="0.25">
      <c r="A32" s="85">
        <v>4</v>
      </c>
      <c r="B32" s="86" t="s">
        <v>495</v>
      </c>
      <c r="C32" s="87" t="s">
        <v>494</v>
      </c>
      <c r="D32" s="82" t="s">
        <v>711</v>
      </c>
      <c r="E32" s="38">
        <v>65.400000000000006</v>
      </c>
      <c r="F32" s="38">
        <f t="shared" si="16"/>
        <v>16.350000000000001</v>
      </c>
      <c r="G32" s="38">
        <f t="shared" si="17"/>
        <v>24.054730027953511</v>
      </c>
      <c r="H32" s="45">
        <v>30</v>
      </c>
      <c r="I32" s="38">
        <f t="shared" si="18"/>
        <v>84.269662921348313</v>
      </c>
      <c r="J32" s="38">
        <f t="shared" si="19"/>
        <v>108.32439294930182</v>
      </c>
      <c r="K32" s="38">
        <v>111.15</v>
      </c>
      <c r="L32" s="45">
        <f t="shared" si="15"/>
        <v>238.86103151862466</v>
      </c>
      <c r="M32" s="38">
        <v>20</v>
      </c>
      <c r="N32" s="38">
        <f t="shared" ref="N32:N51" si="22">M32*$N$30/$M$30</f>
        <v>25</v>
      </c>
      <c r="O32" s="38">
        <f t="shared" si="20"/>
        <v>177.5</v>
      </c>
      <c r="P32" s="38">
        <f t="shared" si="21"/>
        <v>372.18542446792651</v>
      </c>
      <c r="Q32" s="62"/>
      <c r="R32" s="100"/>
      <c r="S32" s="100"/>
    </row>
    <row r="33" spans="1:19" ht="26.25" x14ac:dyDescent="0.25">
      <c r="A33" s="85">
        <v>5</v>
      </c>
      <c r="B33" s="86" t="s">
        <v>420</v>
      </c>
      <c r="C33" s="87" t="s">
        <v>415</v>
      </c>
      <c r="D33" s="82" t="s">
        <v>711</v>
      </c>
      <c r="E33" s="38">
        <v>281.375</v>
      </c>
      <c r="F33" s="38">
        <f t="shared" si="16"/>
        <v>70.34375</v>
      </c>
      <c r="G33" s="38">
        <f t="shared" si="17"/>
        <v>103.49234956598498</v>
      </c>
      <c r="H33" s="45">
        <v>0</v>
      </c>
      <c r="I33" s="38">
        <f t="shared" si="18"/>
        <v>0</v>
      </c>
      <c r="J33" s="38">
        <f t="shared" si="19"/>
        <v>103.49234956598498</v>
      </c>
      <c r="K33" s="38">
        <v>0</v>
      </c>
      <c r="L33" s="45">
        <f t="shared" si="15"/>
        <v>0</v>
      </c>
      <c r="M33" s="38">
        <v>160</v>
      </c>
      <c r="N33" s="38">
        <f t="shared" si="22"/>
        <v>200</v>
      </c>
      <c r="O33" s="38">
        <f t="shared" si="20"/>
        <v>230.34375</v>
      </c>
      <c r="P33" s="38">
        <f t="shared" si="21"/>
        <v>303.49234956598497</v>
      </c>
      <c r="Q33" s="62"/>
      <c r="R33" s="100"/>
      <c r="S33" s="100"/>
    </row>
    <row r="34" spans="1:19" ht="26.25" x14ac:dyDescent="0.25">
      <c r="A34" s="85">
        <v>6</v>
      </c>
      <c r="B34" s="86" t="s">
        <v>887</v>
      </c>
      <c r="C34" s="87" t="s">
        <v>888</v>
      </c>
      <c r="D34" s="82" t="s">
        <v>711</v>
      </c>
      <c r="E34" s="38">
        <v>10</v>
      </c>
      <c r="F34" s="38">
        <f t="shared" si="16"/>
        <v>2.5</v>
      </c>
      <c r="G34" s="38">
        <f t="shared" si="17"/>
        <v>3.6780932764454906</v>
      </c>
      <c r="H34" s="45">
        <v>60</v>
      </c>
      <c r="I34" s="38">
        <f t="shared" si="18"/>
        <v>168.53932584269663</v>
      </c>
      <c r="J34" s="38">
        <f t="shared" si="19"/>
        <v>172.21741911914211</v>
      </c>
      <c r="K34" s="38">
        <v>100.25</v>
      </c>
      <c r="L34" s="45">
        <f t="shared" si="15"/>
        <v>215.43696275071633</v>
      </c>
      <c r="M34" s="38">
        <v>0</v>
      </c>
      <c r="N34" s="38">
        <f t="shared" si="22"/>
        <v>0</v>
      </c>
      <c r="O34" s="38">
        <f t="shared" si="20"/>
        <v>162.75</v>
      </c>
      <c r="P34" s="38">
        <f t="shared" si="21"/>
        <v>387.65438186985841</v>
      </c>
      <c r="Q34" s="62"/>
      <c r="R34" s="100"/>
      <c r="S34" s="100"/>
    </row>
    <row r="35" spans="1:19" ht="26.25" x14ac:dyDescent="0.25">
      <c r="A35" s="85">
        <v>7</v>
      </c>
      <c r="B35" s="86" t="s">
        <v>54</v>
      </c>
      <c r="C35" s="87" t="s">
        <v>55</v>
      </c>
      <c r="D35" s="82" t="s">
        <v>711</v>
      </c>
      <c r="E35" s="38">
        <v>91.35</v>
      </c>
      <c r="F35" s="38">
        <f t="shared" si="16"/>
        <v>22.837499999999999</v>
      </c>
      <c r="G35" s="38">
        <f t="shared" si="17"/>
        <v>33.599382080329555</v>
      </c>
      <c r="H35" s="45">
        <v>0</v>
      </c>
      <c r="I35" s="38">
        <f t="shared" si="18"/>
        <v>0</v>
      </c>
      <c r="J35" s="38">
        <f t="shared" si="19"/>
        <v>33.599382080329555</v>
      </c>
      <c r="K35" s="38">
        <v>139.6</v>
      </c>
      <c r="L35" s="45">
        <v>300</v>
      </c>
      <c r="M35" s="38">
        <v>0</v>
      </c>
      <c r="N35" s="38">
        <f t="shared" si="22"/>
        <v>0</v>
      </c>
      <c r="O35" s="38">
        <f t="shared" si="20"/>
        <v>162.4375</v>
      </c>
      <c r="P35" s="38">
        <f t="shared" si="21"/>
        <v>333.59938208032958</v>
      </c>
      <c r="Q35" s="62"/>
      <c r="R35" s="100"/>
      <c r="S35" s="100"/>
    </row>
    <row r="36" spans="1:19" ht="26.25" x14ac:dyDescent="0.25">
      <c r="A36" s="85">
        <v>8</v>
      </c>
      <c r="B36" s="86" t="s">
        <v>421</v>
      </c>
      <c r="C36" s="87" t="s">
        <v>416</v>
      </c>
      <c r="D36" s="82" t="s">
        <v>711</v>
      </c>
      <c r="E36" s="38">
        <v>181.22499999999999</v>
      </c>
      <c r="F36" s="38">
        <f t="shared" si="16"/>
        <v>45.306249999999999</v>
      </c>
      <c r="G36" s="38">
        <f t="shared" si="17"/>
        <v>66.656245402383405</v>
      </c>
      <c r="H36" s="45">
        <v>0</v>
      </c>
      <c r="I36" s="38">
        <f t="shared" si="18"/>
        <v>0</v>
      </c>
      <c r="J36" s="38">
        <f t="shared" si="19"/>
        <v>66.656245402383405</v>
      </c>
      <c r="K36" s="38">
        <v>33.799999999999997</v>
      </c>
      <c r="L36" s="45">
        <f>K36*$L$35/$K$35</f>
        <v>72.636103151862471</v>
      </c>
      <c r="M36" s="38">
        <v>150</v>
      </c>
      <c r="N36" s="38">
        <f t="shared" si="22"/>
        <v>187.5</v>
      </c>
      <c r="O36" s="38">
        <f t="shared" si="20"/>
        <v>229.10624999999999</v>
      </c>
      <c r="P36" s="38">
        <f t="shared" si="21"/>
        <v>326.7923485542459</v>
      </c>
      <c r="Q36" s="62"/>
      <c r="R36" s="100"/>
      <c r="S36" s="100"/>
    </row>
    <row r="37" spans="1:19" ht="26.25" x14ac:dyDescent="0.25">
      <c r="A37" s="85">
        <v>9</v>
      </c>
      <c r="B37" s="86" t="s">
        <v>501</v>
      </c>
      <c r="C37" s="87" t="s">
        <v>500</v>
      </c>
      <c r="D37" s="82" t="s">
        <v>711</v>
      </c>
      <c r="E37" s="38">
        <v>111.37</v>
      </c>
      <c r="F37" s="38">
        <f t="shared" si="16"/>
        <v>27.842500000000001</v>
      </c>
      <c r="G37" s="38">
        <f t="shared" si="17"/>
        <v>40.962924819773427</v>
      </c>
      <c r="H37" s="45">
        <v>75</v>
      </c>
      <c r="I37" s="38">
        <f t="shared" si="18"/>
        <v>210.67415730337078</v>
      </c>
      <c r="J37" s="38">
        <f t="shared" si="19"/>
        <v>251.63708212314421</v>
      </c>
      <c r="K37" s="38">
        <v>106.3</v>
      </c>
      <c r="L37" s="45">
        <f t="shared" ref="L37:L51" si="23">K37*$L$35/$K$35</f>
        <v>228.4383954154728</v>
      </c>
      <c r="M37" s="38">
        <v>0</v>
      </c>
      <c r="N37" s="38">
        <f t="shared" si="22"/>
        <v>0</v>
      </c>
      <c r="O37" s="38">
        <f t="shared" si="20"/>
        <v>209.14249999999998</v>
      </c>
      <c r="P37" s="38">
        <f t="shared" si="21"/>
        <v>480.07547753861701</v>
      </c>
      <c r="Q37" s="62"/>
      <c r="R37" s="100"/>
      <c r="S37" s="100"/>
    </row>
    <row r="38" spans="1:19" ht="26.25" x14ac:dyDescent="0.25">
      <c r="A38" s="85">
        <v>10</v>
      </c>
      <c r="B38" s="86" t="s">
        <v>893</v>
      </c>
      <c r="C38" s="87" t="s">
        <v>894</v>
      </c>
      <c r="D38" s="82" t="s">
        <v>711</v>
      </c>
      <c r="E38" s="38">
        <v>66.569500000000005</v>
      </c>
      <c r="F38" s="38">
        <f t="shared" si="16"/>
        <v>16.642375000000001</v>
      </c>
      <c r="G38" s="38">
        <f t="shared" si="17"/>
        <v>24.484883036633807</v>
      </c>
      <c r="H38" s="45">
        <v>60.825000000000003</v>
      </c>
      <c r="I38" s="38">
        <f t="shared" si="18"/>
        <v>170.8567415730337</v>
      </c>
      <c r="J38" s="38">
        <f t="shared" si="19"/>
        <v>195.34162460966752</v>
      </c>
      <c r="K38" s="38">
        <v>29.15</v>
      </c>
      <c r="L38" s="45">
        <f t="shared" si="23"/>
        <v>62.643266475644701</v>
      </c>
      <c r="M38" s="38">
        <v>40</v>
      </c>
      <c r="N38" s="38">
        <f t="shared" si="22"/>
        <v>50</v>
      </c>
      <c r="O38" s="38">
        <f t="shared" si="20"/>
        <v>146.61737500000001</v>
      </c>
      <c r="P38" s="38">
        <f t="shared" si="21"/>
        <v>307.9848910853122</v>
      </c>
      <c r="Q38" s="62"/>
      <c r="R38" s="100"/>
      <c r="S38" s="100"/>
    </row>
    <row r="39" spans="1:19" ht="26.25" x14ac:dyDescent="0.25">
      <c r="A39" s="85">
        <v>11</v>
      </c>
      <c r="B39" s="86" t="s">
        <v>715</v>
      </c>
      <c r="C39" s="87" t="s">
        <v>716</v>
      </c>
      <c r="D39" s="82" t="s">
        <v>711</v>
      </c>
      <c r="E39" s="38">
        <v>17.59</v>
      </c>
      <c r="F39" s="38">
        <f t="shared" si="16"/>
        <v>4.3975</v>
      </c>
      <c r="G39" s="38">
        <f t="shared" si="17"/>
        <v>6.4697660732676177</v>
      </c>
      <c r="H39" s="45">
        <v>65.55</v>
      </c>
      <c r="I39" s="38">
        <f t="shared" si="18"/>
        <v>184.12921348314606</v>
      </c>
      <c r="J39" s="38">
        <f t="shared" si="19"/>
        <v>190.59897955641367</v>
      </c>
      <c r="K39" s="38">
        <v>32.6</v>
      </c>
      <c r="L39" s="45">
        <f t="shared" si="23"/>
        <v>70.05730659025788</v>
      </c>
      <c r="M39" s="38">
        <v>30</v>
      </c>
      <c r="N39" s="38">
        <f t="shared" si="22"/>
        <v>37.5</v>
      </c>
      <c r="O39" s="38">
        <f t="shared" si="20"/>
        <v>132.54749999999999</v>
      </c>
      <c r="P39" s="38">
        <f t="shared" si="21"/>
        <v>298.15628614667156</v>
      </c>
      <c r="Q39" s="62"/>
      <c r="R39" s="100"/>
      <c r="S39" s="100"/>
    </row>
    <row r="40" spans="1:19" ht="26.25" x14ac:dyDescent="0.25">
      <c r="A40" s="85">
        <v>12</v>
      </c>
      <c r="B40" s="86" t="s">
        <v>409</v>
      </c>
      <c r="C40" s="87" t="s">
        <v>402</v>
      </c>
      <c r="D40" s="82" t="s">
        <v>711</v>
      </c>
      <c r="E40" s="38">
        <v>13.365</v>
      </c>
      <c r="F40" s="38">
        <f t="shared" si="16"/>
        <v>3.3412500000000001</v>
      </c>
      <c r="G40" s="38">
        <f t="shared" si="17"/>
        <v>4.915771663969398</v>
      </c>
      <c r="H40" s="45">
        <v>64.5</v>
      </c>
      <c r="I40" s="38">
        <f t="shared" si="18"/>
        <v>181.17977528089887</v>
      </c>
      <c r="J40" s="38">
        <f t="shared" si="19"/>
        <v>186.09554694486826</v>
      </c>
      <c r="K40" s="38">
        <v>55.65</v>
      </c>
      <c r="L40" s="45">
        <f t="shared" si="23"/>
        <v>119.59169054441261</v>
      </c>
      <c r="M40" s="38">
        <v>150</v>
      </c>
      <c r="N40" s="38">
        <f t="shared" si="22"/>
        <v>187.5</v>
      </c>
      <c r="O40" s="38">
        <f t="shared" si="20"/>
        <v>273.49125000000004</v>
      </c>
      <c r="P40" s="38">
        <f t="shared" si="21"/>
        <v>493.18723748928085</v>
      </c>
      <c r="Q40" s="62"/>
      <c r="R40" s="100"/>
      <c r="S40" s="100"/>
    </row>
    <row r="41" spans="1:19" ht="26.25" x14ac:dyDescent="0.25">
      <c r="A41" s="85">
        <v>13</v>
      </c>
      <c r="B41" s="86" t="s">
        <v>895</v>
      </c>
      <c r="C41" s="87" t="s">
        <v>896</v>
      </c>
      <c r="D41" s="82" t="s">
        <v>711</v>
      </c>
      <c r="E41" s="38">
        <v>56.6</v>
      </c>
      <c r="F41" s="38">
        <f t="shared" si="16"/>
        <v>14.15</v>
      </c>
      <c r="G41" s="38">
        <f t="shared" si="17"/>
        <v>20.818007944681476</v>
      </c>
      <c r="H41" s="45">
        <v>0</v>
      </c>
      <c r="I41" s="38">
        <f t="shared" si="18"/>
        <v>0</v>
      </c>
      <c r="J41" s="38">
        <f t="shared" si="19"/>
        <v>20.818007944681476</v>
      </c>
      <c r="K41" s="38">
        <v>63.65</v>
      </c>
      <c r="L41" s="45">
        <f t="shared" si="23"/>
        <v>136.78366762177652</v>
      </c>
      <c r="M41" s="38">
        <v>0</v>
      </c>
      <c r="N41" s="38">
        <f t="shared" si="22"/>
        <v>0</v>
      </c>
      <c r="O41" s="38">
        <f t="shared" si="20"/>
        <v>77.8</v>
      </c>
      <c r="P41" s="38">
        <f t="shared" si="21"/>
        <v>157.601675566458</v>
      </c>
      <c r="Q41" s="62"/>
      <c r="R41" s="100"/>
      <c r="S41" s="100"/>
    </row>
    <row r="42" spans="1:19" ht="26.25" x14ac:dyDescent="0.25">
      <c r="A42" s="85">
        <v>14</v>
      </c>
      <c r="B42" s="86" t="s">
        <v>929</v>
      </c>
      <c r="C42" s="87" t="s">
        <v>930</v>
      </c>
      <c r="D42" s="82" t="s">
        <v>711</v>
      </c>
      <c r="E42" s="38">
        <v>23.695</v>
      </c>
      <c r="F42" s="38">
        <f t="shared" si="16"/>
        <v>5.9237500000000001</v>
      </c>
      <c r="G42" s="38">
        <f t="shared" si="17"/>
        <v>8.7152420185375892</v>
      </c>
      <c r="H42" s="45">
        <v>75</v>
      </c>
      <c r="I42" s="38">
        <f t="shared" si="18"/>
        <v>210.67415730337078</v>
      </c>
      <c r="J42" s="38">
        <f t="shared" si="19"/>
        <v>219.38939932190837</v>
      </c>
      <c r="K42" s="38">
        <v>26.9</v>
      </c>
      <c r="L42" s="45">
        <f t="shared" si="23"/>
        <v>57.808022922636106</v>
      </c>
      <c r="M42" s="38">
        <v>110</v>
      </c>
      <c r="N42" s="38">
        <f t="shared" si="22"/>
        <v>137.5</v>
      </c>
      <c r="O42" s="38">
        <f t="shared" si="20"/>
        <v>217.82374999999999</v>
      </c>
      <c r="P42" s="38">
        <f t="shared" si="21"/>
        <v>414.6974222445445</v>
      </c>
      <c r="Q42" s="62"/>
      <c r="R42" s="100"/>
      <c r="S42" s="100"/>
    </row>
    <row r="43" spans="1:19" ht="26.25" x14ac:dyDescent="0.25">
      <c r="A43" s="85">
        <v>15</v>
      </c>
      <c r="B43" s="86" t="s">
        <v>497</v>
      </c>
      <c r="C43" s="87" t="s">
        <v>496</v>
      </c>
      <c r="D43" s="82" t="s">
        <v>711</v>
      </c>
      <c r="E43" s="38">
        <v>10</v>
      </c>
      <c r="F43" s="38">
        <f t="shared" si="16"/>
        <v>2.5</v>
      </c>
      <c r="G43" s="38">
        <f t="shared" si="17"/>
        <v>3.6780932764454906</v>
      </c>
      <c r="H43" s="45">
        <v>133.5</v>
      </c>
      <c r="I43" s="38">
        <v>375</v>
      </c>
      <c r="J43" s="38">
        <f t="shared" si="19"/>
        <v>378.67809327644551</v>
      </c>
      <c r="K43" s="38">
        <v>61.05</v>
      </c>
      <c r="L43" s="45">
        <f t="shared" si="23"/>
        <v>131.19627507163324</v>
      </c>
      <c r="M43" s="38">
        <v>30</v>
      </c>
      <c r="N43" s="38">
        <f t="shared" si="22"/>
        <v>37.5</v>
      </c>
      <c r="O43" s="38">
        <f t="shared" si="20"/>
        <v>227.05</v>
      </c>
      <c r="P43" s="38">
        <f t="shared" si="21"/>
        <v>547.37436834807875</v>
      </c>
      <c r="Q43" s="62"/>
      <c r="R43" s="100"/>
      <c r="S43" s="100"/>
    </row>
    <row r="44" spans="1:19" ht="26.25" x14ac:dyDescent="0.25">
      <c r="A44" s="85">
        <v>16</v>
      </c>
      <c r="B44" s="86" t="s">
        <v>646</v>
      </c>
      <c r="C44" s="87" t="s">
        <v>645</v>
      </c>
      <c r="D44" s="82" t="s">
        <v>711</v>
      </c>
      <c r="E44" s="38">
        <v>62</v>
      </c>
      <c r="F44" s="38">
        <f t="shared" si="16"/>
        <v>15.5</v>
      </c>
      <c r="G44" s="38">
        <f t="shared" si="17"/>
        <v>22.804178313962041</v>
      </c>
      <c r="H44" s="45">
        <v>78.45</v>
      </c>
      <c r="I44" s="38">
        <f t="shared" si="18"/>
        <v>220.36516853932585</v>
      </c>
      <c r="J44" s="38">
        <f t="shared" si="19"/>
        <v>243.16934685328789</v>
      </c>
      <c r="K44" s="38">
        <v>59.7</v>
      </c>
      <c r="L44" s="45">
        <f t="shared" si="23"/>
        <v>128.29512893982809</v>
      </c>
      <c r="M44" s="38">
        <v>110</v>
      </c>
      <c r="N44" s="38">
        <f t="shared" si="22"/>
        <v>137.5</v>
      </c>
      <c r="O44" s="38">
        <f t="shared" si="20"/>
        <v>263.64999999999998</v>
      </c>
      <c r="P44" s="38">
        <f t="shared" si="21"/>
        <v>508.96447579311598</v>
      </c>
      <c r="Q44" s="62"/>
      <c r="R44" s="100"/>
      <c r="S44" s="100"/>
    </row>
    <row r="45" spans="1:19" ht="26.25" x14ac:dyDescent="0.25">
      <c r="A45" s="85">
        <v>17</v>
      </c>
      <c r="B45" s="86" t="s">
        <v>56</v>
      </c>
      <c r="C45" s="87" t="s">
        <v>900</v>
      </c>
      <c r="D45" s="82" t="s">
        <v>711</v>
      </c>
      <c r="E45" s="38">
        <v>106</v>
      </c>
      <c r="F45" s="38">
        <f t="shared" si="16"/>
        <v>26.5</v>
      </c>
      <c r="G45" s="38">
        <f t="shared" si="17"/>
        <v>38.987788730322201</v>
      </c>
      <c r="H45" s="45">
        <v>79.55</v>
      </c>
      <c r="I45" s="38">
        <f t="shared" si="18"/>
        <v>223.45505617977528</v>
      </c>
      <c r="J45" s="38">
        <f t="shared" si="19"/>
        <v>262.44284491009751</v>
      </c>
      <c r="K45" s="38">
        <v>25</v>
      </c>
      <c r="L45" s="45">
        <f t="shared" si="23"/>
        <v>53.724928366762178</v>
      </c>
      <c r="M45" s="38">
        <v>0</v>
      </c>
      <c r="N45" s="38">
        <f t="shared" si="22"/>
        <v>0</v>
      </c>
      <c r="O45" s="38">
        <f t="shared" si="20"/>
        <v>131.05000000000001</v>
      </c>
      <c r="P45" s="38">
        <f t="shared" si="21"/>
        <v>316.16777327685969</v>
      </c>
      <c r="Q45" s="62"/>
      <c r="R45" s="100"/>
      <c r="S45" s="100"/>
    </row>
    <row r="46" spans="1:19" ht="26.25" x14ac:dyDescent="0.25">
      <c r="A46" s="85">
        <v>18</v>
      </c>
      <c r="B46" s="86" t="s">
        <v>901</v>
      </c>
      <c r="C46" s="87" t="s">
        <v>902</v>
      </c>
      <c r="D46" s="82" t="s">
        <v>711</v>
      </c>
      <c r="E46" s="38">
        <v>200</v>
      </c>
      <c r="F46" s="38">
        <f t="shared" si="16"/>
        <v>50</v>
      </c>
      <c r="G46" s="38">
        <f t="shared" si="17"/>
        <v>73.561865528909806</v>
      </c>
      <c r="H46" s="45">
        <v>0</v>
      </c>
      <c r="I46" s="38">
        <f t="shared" si="18"/>
        <v>0</v>
      </c>
      <c r="J46" s="38">
        <f t="shared" si="19"/>
        <v>73.561865528909806</v>
      </c>
      <c r="K46" s="38">
        <v>0</v>
      </c>
      <c r="L46" s="45">
        <f t="shared" si="23"/>
        <v>0</v>
      </c>
      <c r="M46" s="38">
        <v>0</v>
      </c>
      <c r="N46" s="38">
        <f t="shared" si="22"/>
        <v>0</v>
      </c>
      <c r="O46" s="38">
        <f t="shared" si="20"/>
        <v>50</v>
      </c>
      <c r="P46" s="38">
        <f t="shared" si="21"/>
        <v>73.561865528909806</v>
      </c>
      <c r="Q46" s="62"/>
      <c r="R46" s="100"/>
      <c r="S46" s="100"/>
    </row>
    <row r="47" spans="1:19" ht="26.25" x14ac:dyDescent="0.25">
      <c r="A47" s="85">
        <v>19</v>
      </c>
      <c r="B47" s="86" t="s">
        <v>644</v>
      </c>
      <c r="C47" s="87" t="s">
        <v>643</v>
      </c>
      <c r="D47" s="82" t="s">
        <v>711</v>
      </c>
      <c r="E47" s="38">
        <v>13.2</v>
      </c>
      <c r="F47" s="38">
        <f t="shared" si="16"/>
        <v>3.3</v>
      </c>
      <c r="G47" s="38">
        <f t="shared" si="17"/>
        <v>4.8550831249080471</v>
      </c>
      <c r="H47" s="45">
        <v>0</v>
      </c>
      <c r="I47" s="38">
        <f t="shared" si="18"/>
        <v>0</v>
      </c>
      <c r="J47" s="38">
        <f t="shared" si="19"/>
        <v>4.8550831249080471</v>
      </c>
      <c r="K47" s="38">
        <v>0</v>
      </c>
      <c r="L47" s="45">
        <f t="shared" si="23"/>
        <v>0</v>
      </c>
      <c r="M47" s="38">
        <v>0</v>
      </c>
      <c r="N47" s="38">
        <f t="shared" si="22"/>
        <v>0</v>
      </c>
      <c r="O47" s="38">
        <f t="shared" si="20"/>
        <v>3.3</v>
      </c>
      <c r="P47" s="38">
        <f t="shared" si="21"/>
        <v>4.8550831249080471</v>
      </c>
      <c r="Q47" s="62"/>
      <c r="R47" s="100"/>
      <c r="S47" s="100"/>
    </row>
    <row r="48" spans="1:19" ht="26.25" x14ac:dyDescent="0.25">
      <c r="A48" s="85">
        <v>20</v>
      </c>
      <c r="B48" s="86" t="s">
        <v>719</v>
      </c>
      <c r="C48" s="87" t="s">
        <v>720</v>
      </c>
      <c r="D48" s="82" t="s">
        <v>711</v>
      </c>
      <c r="E48" s="38">
        <v>10</v>
      </c>
      <c r="F48" s="38">
        <f t="shared" si="16"/>
        <v>2.5</v>
      </c>
      <c r="G48" s="38">
        <f t="shared" si="17"/>
        <v>3.6780932764454906</v>
      </c>
      <c r="H48" s="45">
        <v>64.05</v>
      </c>
      <c r="I48" s="38">
        <f t="shared" si="18"/>
        <v>179.91573033707866</v>
      </c>
      <c r="J48" s="38">
        <f t="shared" si="19"/>
        <v>183.59382361352414</v>
      </c>
      <c r="K48" s="38">
        <v>55.65</v>
      </c>
      <c r="L48" s="45">
        <f t="shared" si="23"/>
        <v>119.59169054441261</v>
      </c>
      <c r="M48" s="38">
        <v>50</v>
      </c>
      <c r="N48" s="38">
        <f t="shared" si="22"/>
        <v>62.5</v>
      </c>
      <c r="O48" s="38">
        <f t="shared" si="20"/>
        <v>172.2</v>
      </c>
      <c r="P48" s="38">
        <f t="shared" si="21"/>
        <v>365.68551415793672</v>
      </c>
      <c r="Q48" s="62"/>
      <c r="R48" s="100"/>
      <c r="S48" s="100"/>
    </row>
    <row r="49" spans="1:19" ht="26.25" x14ac:dyDescent="0.25">
      <c r="A49" s="85">
        <v>21</v>
      </c>
      <c r="B49" s="86" t="s">
        <v>721</v>
      </c>
      <c r="C49" s="87" t="s">
        <v>722</v>
      </c>
      <c r="D49" s="82" t="s">
        <v>711</v>
      </c>
      <c r="E49" s="38">
        <v>339.85</v>
      </c>
      <c r="F49" s="38">
        <f t="shared" si="16"/>
        <v>84.962500000000006</v>
      </c>
      <c r="G49" s="45">
        <v>125</v>
      </c>
      <c r="H49" s="45">
        <v>0</v>
      </c>
      <c r="I49" s="38">
        <f t="shared" si="18"/>
        <v>0</v>
      </c>
      <c r="J49" s="38">
        <f t="shared" si="19"/>
        <v>125</v>
      </c>
      <c r="K49" s="38">
        <v>34.65</v>
      </c>
      <c r="L49" s="45">
        <f t="shared" si="23"/>
        <v>74.46275071633238</v>
      </c>
      <c r="M49" s="38">
        <v>150</v>
      </c>
      <c r="N49" s="38">
        <f t="shared" si="22"/>
        <v>187.5</v>
      </c>
      <c r="O49" s="38">
        <f t="shared" si="20"/>
        <v>269.61250000000001</v>
      </c>
      <c r="P49" s="38">
        <f t="shared" si="21"/>
        <v>386.96275071633238</v>
      </c>
      <c r="Q49" s="62"/>
      <c r="R49" s="100"/>
      <c r="S49" s="100"/>
    </row>
    <row r="50" spans="1:19" ht="26.25" x14ac:dyDescent="0.25">
      <c r="A50" s="85">
        <v>22</v>
      </c>
      <c r="B50" s="86" t="s">
        <v>411</v>
      </c>
      <c r="C50" s="87" t="s">
        <v>404</v>
      </c>
      <c r="D50" s="82" t="s">
        <v>711</v>
      </c>
      <c r="E50" s="38">
        <v>66.25</v>
      </c>
      <c r="F50" s="38">
        <f t="shared" si="16"/>
        <v>16.5625</v>
      </c>
      <c r="G50" s="38">
        <f t="shared" si="17"/>
        <v>24.367367956451375</v>
      </c>
      <c r="H50" s="45">
        <v>69.900000000000006</v>
      </c>
      <c r="I50" s="38">
        <f t="shared" si="18"/>
        <v>196.34831460674161</v>
      </c>
      <c r="J50" s="38">
        <f t="shared" si="19"/>
        <v>220.71568256319298</v>
      </c>
      <c r="K50" s="38">
        <v>29.6</v>
      </c>
      <c r="L50" s="45">
        <f t="shared" si="23"/>
        <v>63.610315186246424</v>
      </c>
      <c r="M50" s="38">
        <v>50</v>
      </c>
      <c r="N50" s="38">
        <f t="shared" si="22"/>
        <v>62.5</v>
      </c>
      <c r="O50" s="38">
        <f t="shared" si="20"/>
        <v>166.0625</v>
      </c>
      <c r="P50" s="38">
        <f t="shared" si="21"/>
        <v>346.82599774943941</v>
      </c>
      <c r="Q50" s="62"/>
      <c r="R50" s="100"/>
      <c r="S50" s="100"/>
    </row>
    <row r="51" spans="1:19" ht="26.25" x14ac:dyDescent="0.25">
      <c r="A51" s="85">
        <v>23</v>
      </c>
      <c r="B51" s="86" t="s">
        <v>723</v>
      </c>
      <c r="C51" s="87" t="s">
        <v>724</v>
      </c>
      <c r="D51" s="82" t="s">
        <v>711</v>
      </c>
      <c r="E51" s="38">
        <v>262.5</v>
      </c>
      <c r="F51" s="38">
        <f t="shared" si="16"/>
        <v>65.625</v>
      </c>
      <c r="G51" s="38">
        <f t="shared" si="17"/>
        <v>96.549948506694122</v>
      </c>
      <c r="H51" s="45">
        <v>75</v>
      </c>
      <c r="I51" s="38">
        <f t="shared" si="18"/>
        <v>210.67415730337078</v>
      </c>
      <c r="J51" s="38">
        <f t="shared" si="19"/>
        <v>307.22410581006488</v>
      </c>
      <c r="K51" s="38">
        <v>121.25</v>
      </c>
      <c r="L51" s="45">
        <f t="shared" si="23"/>
        <v>260.56590257879657</v>
      </c>
      <c r="M51" s="38">
        <v>40</v>
      </c>
      <c r="N51" s="38">
        <f t="shared" si="22"/>
        <v>50</v>
      </c>
      <c r="O51" s="38">
        <f t="shared" si="20"/>
        <v>301.875</v>
      </c>
      <c r="P51" s="38">
        <f t="shared" si="21"/>
        <v>617.79000838886145</v>
      </c>
      <c r="Q51" s="62"/>
      <c r="R51" s="100"/>
      <c r="S51" s="100"/>
    </row>
    <row r="52" spans="1:19" x14ac:dyDescent="0.25">
      <c r="A52" s="50"/>
      <c r="B52" s="50"/>
      <c r="C52" s="50"/>
      <c r="D52" s="50"/>
      <c r="E52" s="50"/>
      <c r="F52" s="50"/>
      <c r="G52" s="50"/>
      <c r="H52" s="50"/>
      <c r="I52" s="90"/>
      <c r="J52" s="90"/>
      <c r="K52" s="50"/>
      <c r="L52" s="90"/>
      <c r="M52" s="50"/>
      <c r="N52" s="90"/>
      <c r="O52" s="50"/>
      <c r="P52" s="50"/>
      <c r="Q52" s="50"/>
      <c r="R52" s="100"/>
      <c r="S52" s="100"/>
    </row>
    <row r="53" spans="1:19" ht="15.75" x14ac:dyDescent="0.25">
      <c r="A53" s="254"/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5"/>
      <c r="P53" s="50"/>
      <c r="Q53" s="50"/>
      <c r="R53" s="100"/>
      <c r="S53" s="100"/>
    </row>
    <row r="54" spans="1:19" ht="38.25" x14ac:dyDescent="0.25">
      <c r="A54" s="91" t="s">
        <v>285</v>
      </c>
      <c r="B54" s="84" t="s">
        <v>264</v>
      </c>
      <c r="C54" s="92" t="s">
        <v>284</v>
      </c>
      <c r="D54" s="74" t="s">
        <v>266</v>
      </c>
      <c r="E54" s="252" t="s">
        <v>267</v>
      </c>
      <c r="F54" s="252"/>
      <c r="G54" s="252"/>
      <c r="H54" s="252"/>
      <c r="I54" s="252"/>
      <c r="J54" s="84"/>
      <c r="K54" s="252" t="s">
        <v>268</v>
      </c>
      <c r="L54" s="252"/>
      <c r="M54" s="252" t="s">
        <v>269</v>
      </c>
      <c r="N54" s="252"/>
      <c r="O54" s="84"/>
      <c r="P54" s="97"/>
      <c r="Q54" s="78"/>
      <c r="R54" s="100"/>
      <c r="S54" s="100"/>
    </row>
    <row r="55" spans="1:19" ht="64.5" x14ac:dyDescent="0.25">
      <c r="A55" s="249" t="s">
        <v>57</v>
      </c>
      <c r="B55" s="249"/>
      <c r="C55" s="249"/>
      <c r="D55" s="249"/>
      <c r="E55" s="79" t="s">
        <v>271</v>
      </c>
      <c r="F55" s="79" t="s">
        <v>272</v>
      </c>
      <c r="G55" s="79" t="s">
        <v>273</v>
      </c>
      <c r="H55" s="79" t="s">
        <v>274</v>
      </c>
      <c r="I55" s="59" t="s">
        <v>275</v>
      </c>
      <c r="J55" s="80" t="s">
        <v>276</v>
      </c>
      <c r="K55" s="79" t="s">
        <v>271</v>
      </c>
      <c r="L55" s="81" t="s">
        <v>277</v>
      </c>
      <c r="M55" s="79" t="s">
        <v>278</v>
      </c>
      <c r="N55" s="79" t="s">
        <v>282</v>
      </c>
      <c r="O55" s="84" t="s">
        <v>270</v>
      </c>
      <c r="P55" s="84" t="s">
        <v>279</v>
      </c>
      <c r="Q55" s="50"/>
      <c r="R55" s="100"/>
      <c r="S55" s="100"/>
    </row>
    <row r="56" spans="1:19" ht="30" customHeight="1" x14ac:dyDescent="0.25">
      <c r="A56" s="85">
        <v>1</v>
      </c>
      <c r="B56" s="86" t="s">
        <v>387</v>
      </c>
      <c r="C56" s="87" t="s">
        <v>376</v>
      </c>
      <c r="D56" s="82" t="s">
        <v>736</v>
      </c>
      <c r="E56" s="38">
        <v>151.6</v>
      </c>
      <c r="F56" s="38">
        <f>E56/4</f>
        <v>37.9</v>
      </c>
      <c r="G56" s="38">
        <v>125</v>
      </c>
      <c r="H56" s="38">
        <v>66.599999999999994</v>
      </c>
      <c r="I56" s="38">
        <f>H56*$I$65/$H$65</f>
        <v>134.05797101449272</v>
      </c>
      <c r="J56" s="38">
        <f>G56+I56</f>
        <v>259.05797101449275</v>
      </c>
      <c r="K56" s="38">
        <v>76.349999999999994</v>
      </c>
      <c r="L56" s="45">
        <f>K56*$L$64/$K$64</f>
        <v>70.880396100881953</v>
      </c>
      <c r="M56" s="38">
        <v>160</v>
      </c>
      <c r="N56" s="38">
        <f>M56*$N$62/$M$62</f>
        <v>188.23529411764707</v>
      </c>
      <c r="O56" s="38">
        <f>F56+H56+K56+M56</f>
        <v>340.85</v>
      </c>
      <c r="P56" s="38">
        <f>J56+L56+N56</f>
        <v>518.17366123302179</v>
      </c>
      <c r="Q56" s="62"/>
      <c r="R56" s="100"/>
      <c r="S56" s="100"/>
    </row>
    <row r="57" spans="1:19" ht="30" customHeight="1" x14ac:dyDescent="0.25">
      <c r="A57" s="85">
        <v>2</v>
      </c>
      <c r="B57" s="86" t="s">
        <v>58</v>
      </c>
      <c r="C57" s="87" t="s">
        <v>59</v>
      </c>
      <c r="D57" s="82" t="s">
        <v>736</v>
      </c>
      <c r="E57" s="38">
        <v>10</v>
      </c>
      <c r="F57" s="38">
        <f t="shared" ref="F57:F65" si="24">E57/4</f>
        <v>2.5</v>
      </c>
      <c r="G57" s="38">
        <f>F57*$G$56/$F$56</f>
        <v>8.2453825857519796</v>
      </c>
      <c r="H57" s="38">
        <v>0</v>
      </c>
      <c r="I57" s="38">
        <f t="shared" ref="I57:I64" si="25">H57*$I$65/$H$65</f>
        <v>0</v>
      </c>
      <c r="J57" s="38">
        <f t="shared" ref="J57:J65" si="26">G57+I57</f>
        <v>8.2453825857519796</v>
      </c>
      <c r="K57" s="38">
        <v>25</v>
      </c>
      <c r="L57" s="45">
        <f t="shared" ref="L57:L63" si="27">K57*$L$64/$K$64</f>
        <v>23.209036051369335</v>
      </c>
      <c r="M57" s="38">
        <v>0</v>
      </c>
      <c r="N57" s="38">
        <f t="shared" ref="N57:N61" si="28">M57*$N$62/$M$62</f>
        <v>0</v>
      </c>
      <c r="O57" s="38">
        <f t="shared" ref="O57:O65" si="29">F57+H57+K57+M57</f>
        <v>27.5</v>
      </c>
      <c r="P57" s="38">
        <f t="shared" ref="P57:P65" si="30">J57+L57+N57</f>
        <v>31.454418637121314</v>
      </c>
      <c r="Q57" s="62"/>
      <c r="R57" s="100"/>
      <c r="S57" s="100"/>
    </row>
    <row r="58" spans="1:19" ht="30" customHeight="1" x14ac:dyDescent="0.25">
      <c r="A58" s="85">
        <v>3</v>
      </c>
      <c r="B58" s="86" t="s">
        <v>5</v>
      </c>
      <c r="C58" s="87" t="s">
        <v>6</v>
      </c>
      <c r="D58" s="82" t="s">
        <v>736</v>
      </c>
      <c r="E58" s="38">
        <v>25</v>
      </c>
      <c r="F58" s="38">
        <f t="shared" si="24"/>
        <v>6.25</v>
      </c>
      <c r="G58" s="38">
        <f t="shared" ref="G58:G65" si="31">F58*$G$56/$F$56</f>
        <v>20.613456464379947</v>
      </c>
      <c r="H58" s="38">
        <v>0</v>
      </c>
      <c r="I58" s="38">
        <f t="shared" si="25"/>
        <v>0</v>
      </c>
      <c r="J58" s="38">
        <f t="shared" si="26"/>
        <v>20.613456464379947</v>
      </c>
      <c r="K58" s="38">
        <v>177.65</v>
      </c>
      <c r="L58" s="45">
        <f t="shared" si="27"/>
        <v>164.9234101810305</v>
      </c>
      <c r="M58" s="38">
        <v>0</v>
      </c>
      <c r="N58" s="38">
        <f t="shared" si="28"/>
        <v>0</v>
      </c>
      <c r="O58" s="38">
        <f t="shared" si="29"/>
        <v>183.9</v>
      </c>
      <c r="P58" s="38">
        <f t="shared" si="30"/>
        <v>185.53686664541044</v>
      </c>
      <c r="Q58" s="62"/>
      <c r="R58" s="100"/>
      <c r="S58" s="100"/>
    </row>
    <row r="59" spans="1:19" ht="30" customHeight="1" x14ac:dyDescent="0.25">
      <c r="A59" s="85">
        <v>5</v>
      </c>
      <c r="B59" s="86" t="s">
        <v>373</v>
      </c>
      <c r="C59" s="87" t="s">
        <v>370</v>
      </c>
      <c r="D59" s="82" t="s">
        <v>736</v>
      </c>
      <c r="E59" s="38">
        <v>92.25</v>
      </c>
      <c r="F59" s="38">
        <f t="shared" si="24"/>
        <v>23.0625</v>
      </c>
      <c r="G59" s="38">
        <f t="shared" si="31"/>
        <v>76.063654353562015</v>
      </c>
      <c r="H59" s="38">
        <v>0</v>
      </c>
      <c r="I59" s="38">
        <f t="shared" si="25"/>
        <v>0</v>
      </c>
      <c r="J59" s="38">
        <f t="shared" si="26"/>
        <v>76.063654353562015</v>
      </c>
      <c r="K59" s="38">
        <v>93.05</v>
      </c>
      <c r="L59" s="45">
        <f t="shared" si="27"/>
        <v>86.384032183196666</v>
      </c>
      <c r="M59" s="38">
        <v>140</v>
      </c>
      <c r="N59" s="38">
        <f t="shared" si="28"/>
        <v>164.70588235294119</v>
      </c>
      <c r="O59" s="38">
        <f t="shared" si="29"/>
        <v>256.11250000000001</v>
      </c>
      <c r="P59" s="38">
        <f t="shared" si="30"/>
        <v>327.15356888969984</v>
      </c>
      <c r="Q59" s="62"/>
      <c r="R59" s="100"/>
      <c r="S59" s="100"/>
    </row>
    <row r="60" spans="1:19" ht="30" customHeight="1" x14ac:dyDescent="0.25">
      <c r="A60" s="85">
        <v>7</v>
      </c>
      <c r="B60" s="86" t="s">
        <v>533</v>
      </c>
      <c r="C60" s="87" t="s">
        <v>532</v>
      </c>
      <c r="D60" s="82" t="s">
        <v>736</v>
      </c>
      <c r="E60" s="38">
        <v>124.7</v>
      </c>
      <c r="F60" s="38">
        <f t="shared" si="24"/>
        <v>31.175000000000001</v>
      </c>
      <c r="G60" s="38">
        <f t="shared" si="31"/>
        <v>102.81992084432719</v>
      </c>
      <c r="H60" s="38">
        <v>0</v>
      </c>
      <c r="I60" s="38">
        <f t="shared" si="25"/>
        <v>0</v>
      </c>
      <c r="J60" s="38">
        <f t="shared" si="26"/>
        <v>102.81992084432719</v>
      </c>
      <c r="K60" s="38">
        <v>53.2</v>
      </c>
      <c r="L60" s="45">
        <f t="shared" si="27"/>
        <v>49.388828717313942</v>
      </c>
      <c r="M60" s="38">
        <v>140</v>
      </c>
      <c r="N60" s="38">
        <f t="shared" si="28"/>
        <v>164.70588235294119</v>
      </c>
      <c r="O60" s="38">
        <f t="shared" si="29"/>
        <v>224.375</v>
      </c>
      <c r="P60" s="38">
        <f t="shared" si="30"/>
        <v>316.91463191458229</v>
      </c>
      <c r="Q60" s="62"/>
      <c r="R60" s="100"/>
      <c r="S60" s="100"/>
    </row>
    <row r="61" spans="1:19" ht="30" customHeight="1" x14ac:dyDescent="0.25">
      <c r="A61" s="85">
        <v>8</v>
      </c>
      <c r="B61" s="86" t="s">
        <v>737</v>
      </c>
      <c r="C61" s="87" t="s">
        <v>738</v>
      </c>
      <c r="D61" s="82" t="s">
        <v>736</v>
      </c>
      <c r="E61" s="38">
        <v>19.75</v>
      </c>
      <c r="F61" s="38">
        <f t="shared" si="24"/>
        <v>4.9375</v>
      </c>
      <c r="G61" s="38">
        <f t="shared" si="31"/>
        <v>16.284630606860159</v>
      </c>
      <c r="H61" s="38">
        <v>0</v>
      </c>
      <c r="I61" s="38">
        <f t="shared" si="25"/>
        <v>0</v>
      </c>
      <c r="J61" s="38">
        <f t="shared" si="26"/>
        <v>16.284630606860159</v>
      </c>
      <c r="K61" s="38">
        <v>300.2</v>
      </c>
      <c r="L61" s="45">
        <f t="shared" si="27"/>
        <v>278.69410490484296</v>
      </c>
      <c r="M61" s="38">
        <v>20</v>
      </c>
      <c r="N61" s="38">
        <f t="shared" si="28"/>
        <v>23.529411764705884</v>
      </c>
      <c r="O61" s="38">
        <f t="shared" si="29"/>
        <v>325.13749999999999</v>
      </c>
      <c r="P61" s="38">
        <f t="shared" si="30"/>
        <v>318.50814727640898</v>
      </c>
      <c r="Q61" s="62"/>
      <c r="R61" s="100"/>
      <c r="S61" s="100"/>
    </row>
    <row r="62" spans="1:19" ht="30" customHeight="1" x14ac:dyDescent="0.25">
      <c r="A62" s="85">
        <v>9</v>
      </c>
      <c r="B62" s="86" t="s">
        <v>392</v>
      </c>
      <c r="C62" s="87" t="s">
        <v>381</v>
      </c>
      <c r="D62" s="82" t="s">
        <v>736</v>
      </c>
      <c r="E62" s="38">
        <v>22.875</v>
      </c>
      <c r="F62" s="38">
        <f t="shared" si="24"/>
        <v>5.71875</v>
      </c>
      <c r="G62" s="38">
        <f t="shared" si="31"/>
        <v>18.861312664907654</v>
      </c>
      <c r="H62" s="38">
        <v>75</v>
      </c>
      <c r="I62" s="38">
        <f t="shared" si="25"/>
        <v>150.96618357487921</v>
      </c>
      <c r="J62" s="38">
        <f t="shared" si="26"/>
        <v>169.82749623978685</v>
      </c>
      <c r="K62" s="38">
        <v>91</v>
      </c>
      <c r="L62" s="45">
        <f t="shared" si="27"/>
        <v>84.480891226984383</v>
      </c>
      <c r="M62" s="38">
        <v>170</v>
      </c>
      <c r="N62" s="38">
        <v>200</v>
      </c>
      <c r="O62" s="38">
        <f t="shared" si="29"/>
        <v>341.71875</v>
      </c>
      <c r="P62" s="38">
        <f t="shared" si="30"/>
        <v>454.30838746677125</v>
      </c>
      <c r="Q62" s="62"/>
      <c r="R62" s="100"/>
      <c r="S62" s="100"/>
    </row>
    <row r="63" spans="1:19" ht="30" customHeight="1" x14ac:dyDescent="0.25">
      <c r="A63" s="85">
        <v>10</v>
      </c>
      <c r="B63" s="86" t="s">
        <v>60</v>
      </c>
      <c r="C63" s="87" t="s">
        <v>61</v>
      </c>
      <c r="D63" s="82" t="s">
        <v>736</v>
      </c>
      <c r="E63" s="38">
        <v>74.575000000000003</v>
      </c>
      <c r="F63" s="38">
        <f t="shared" si="24"/>
        <v>18.643750000000001</v>
      </c>
      <c r="G63" s="38">
        <f t="shared" si="31"/>
        <v>61.489940633245382</v>
      </c>
      <c r="H63" s="38">
        <v>60</v>
      </c>
      <c r="I63" s="38">
        <f t="shared" si="25"/>
        <v>120.77294685990337</v>
      </c>
      <c r="J63" s="38">
        <f t="shared" si="26"/>
        <v>182.26288749314875</v>
      </c>
      <c r="K63" s="38">
        <v>12.1</v>
      </c>
      <c r="L63" s="45">
        <f t="shared" si="27"/>
        <v>11.233173448862757</v>
      </c>
      <c r="M63" s="38">
        <v>0</v>
      </c>
      <c r="N63" s="38">
        <f t="shared" ref="N63:N64" si="32">M63*$N$62/$M$62</f>
        <v>0</v>
      </c>
      <c r="O63" s="38">
        <f t="shared" si="29"/>
        <v>90.743749999999991</v>
      </c>
      <c r="P63" s="38">
        <f t="shared" si="30"/>
        <v>193.49606094201152</v>
      </c>
      <c r="Q63" s="62"/>
      <c r="R63" s="100"/>
      <c r="S63" s="100"/>
    </row>
    <row r="64" spans="1:19" ht="30" customHeight="1" x14ac:dyDescent="0.25">
      <c r="A64" s="85">
        <v>11</v>
      </c>
      <c r="B64" s="86" t="s">
        <v>745</v>
      </c>
      <c r="C64" s="87" t="s">
        <v>746</v>
      </c>
      <c r="D64" s="82" t="s">
        <v>736</v>
      </c>
      <c r="E64" s="38">
        <v>70.75</v>
      </c>
      <c r="F64" s="38">
        <f t="shared" si="24"/>
        <v>17.6875</v>
      </c>
      <c r="G64" s="38">
        <f t="shared" si="31"/>
        <v>58.336081794195252</v>
      </c>
      <c r="H64" s="38">
        <v>0</v>
      </c>
      <c r="I64" s="38">
        <f t="shared" si="25"/>
        <v>0</v>
      </c>
      <c r="J64" s="38">
        <f t="shared" si="26"/>
        <v>58.336081794195252</v>
      </c>
      <c r="K64" s="38">
        <v>323.14999999999998</v>
      </c>
      <c r="L64" s="38">
        <v>300</v>
      </c>
      <c r="M64" s="38">
        <v>0</v>
      </c>
      <c r="N64" s="38">
        <f t="shared" si="32"/>
        <v>0</v>
      </c>
      <c r="O64" s="38">
        <f t="shared" si="29"/>
        <v>340.83749999999998</v>
      </c>
      <c r="P64" s="38">
        <f t="shared" si="30"/>
        <v>358.33608179419525</v>
      </c>
      <c r="Q64" s="62"/>
      <c r="R64" s="100"/>
      <c r="S64" s="100"/>
    </row>
    <row r="65" spans="1:19" ht="30" customHeight="1" x14ac:dyDescent="0.25">
      <c r="A65" s="85">
        <v>12</v>
      </c>
      <c r="B65" s="86" t="s">
        <v>43</v>
      </c>
      <c r="C65" s="87" t="s">
        <v>44</v>
      </c>
      <c r="D65" s="82" t="s">
        <v>736</v>
      </c>
      <c r="E65" s="38">
        <v>21.25</v>
      </c>
      <c r="F65" s="38">
        <f t="shared" si="24"/>
        <v>5.3125</v>
      </c>
      <c r="G65" s="38">
        <f t="shared" si="31"/>
        <v>17.521437994722955</v>
      </c>
      <c r="H65" s="38">
        <v>186.3</v>
      </c>
      <c r="I65" s="38">
        <v>375</v>
      </c>
      <c r="J65" s="38">
        <f t="shared" si="26"/>
        <v>392.52143799472293</v>
      </c>
      <c r="K65" s="38">
        <v>81.650000000000006</v>
      </c>
      <c r="L65" s="38">
        <f>K65*L64/K64</f>
        <v>75.800711743772254</v>
      </c>
      <c r="M65" s="38">
        <v>170</v>
      </c>
      <c r="N65" s="38">
        <v>200</v>
      </c>
      <c r="O65" s="38">
        <f t="shared" si="29"/>
        <v>443.26250000000005</v>
      </c>
      <c r="P65" s="38">
        <f t="shared" si="30"/>
        <v>668.32214973849523</v>
      </c>
      <c r="Q65" s="62"/>
      <c r="R65" s="100"/>
      <c r="S65" s="100"/>
    </row>
    <row r="66" spans="1:19" ht="42.75" customHeight="1" x14ac:dyDescent="0.25">
      <c r="A66" s="247"/>
      <c r="B66" s="250"/>
      <c r="C66" s="250"/>
      <c r="D66" s="250"/>
      <c r="E66" s="250"/>
      <c r="F66" s="250"/>
      <c r="G66" s="250"/>
      <c r="H66" s="250"/>
      <c r="I66" s="250"/>
      <c r="J66" s="250"/>
      <c r="K66" s="250"/>
      <c r="L66" s="250"/>
      <c r="M66" s="250"/>
      <c r="N66" s="250"/>
      <c r="O66" s="250"/>
      <c r="P66" s="50"/>
      <c r="Q66" s="50"/>
      <c r="R66" s="100"/>
      <c r="S66" s="100"/>
    </row>
    <row r="67" spans="1:19" ht="38.25" x14ac:dyDescent="0.25">
      <c r="A67" s="91" t="s">
        <v>285</v>
      </c>
      <c r="B67" s="84" t="s">
        <v>264</v>
      </c>
      <c r="C67" s="92" t="s">
        <v>284</v>
      </c>
      <c r="D67" s="74" t="s">
        <v>266</v>
      </c>
      <c r="E67" s="252" t="s">
        <v>267</v>
      </c>
      <c r="F67" s="252"/>
      <c r="G67" s="252"/>
      <c r="H67" s="252"/>
      <c r="I67" s="252"/>
      <c r="J67" s="84"/>
      <c r="K67" s="252" t="s">
        <v>268</v>
      </c>
      <c r="L67" s="252"/>
      <c r="M67" s="252" t="s">
        <v>269</v>
      </c>
      <c r="N67" s="252"/>
      <c r="O67" s="84"/>
      <c r="P67" s="97"/>
      <c r="Q67" s="50"/>
      <c r="R67" s="100"/>
      <c r="S67" s="100"/>
    </row>
    <row r="68" spans="1:19" ht="103.5" customHeight="1" x14ac:dyDescent="0.25">
      <c r="A68" s="249" t="s">
        <v>62</v>
      </c>
      <c r="B68" s="249"/>
      <c r="C68" s="249"/>
      <c r="D68" s="249"/>
      <c r="E68" s="79" t="s">
        <v>271</v>
      </c>
      <c r="F68" s="79" t="s">
        <v>272</v>
      </c>
      <c r="G68" s="79" t="s">
        <v>273</v>
      </c>
      <c r="H68" s="79" t="s">
        <v>274</v>
      </c>
      <c r="I68" s="59" t="s">
        <v>275</v>
      </c>
      <c r="J68" s="80" t="s">
        <v>276</v>
      </c>
      <c r="K68" s="79" t="s">
        <v>271</v>
      </c>
      <c r="L68" s="81" t="s">
        <v>277</v>
      </c>
      <c r="M68" s="79" t="s">
        <v>278</v>
      </c>
      <c r="N68" s="81" t="s">
        <v>937</v>
      </c>
      <c r="O68" s="84" t="s">
        <v>270</v>
      </c>
      <c r="P68" s="84" t="s">
        <v>279</v>
      </c>
      <c r="Q68" s="50"/>
      <c r="R68" s="100"/>
      <c r="S68" s="100"/>
    </row>
    <row r="69" spans="1:19" ht="30" customHeight="1" x14ac:dyDescent="0.25">
      <c r="A69" s="85">
        <v>1</v>
      </c>
      <c r="B69" s="86" t="s">
        <v>7</v>
      </c>
      <c r="C69" s="87" t="s">
        <v>8</v>
      </c>
      <c r="D69" s="82" t="s">
        <v>747</v>
      </c>
      <c r="E69" s="52">
        <v>0</v>
      </c>
      <c r="F69" s="38">
        <f>E69/4</f>
        <v>0</v>
      </c>
      <c r="G69" s="38">
        <v>0</v>
      </c>
      <c r="H69" s="52">
        <v>0</v>
      </c>
      <c r="I69" s="44">
        <v>0</v>
      </c>
      <c r="J69" s="44">
        <f>G69+I69</f>
        <v>0</v>
      </c>
      <c r="K69" s="52">
        <v>30</v>
      </c>
      <c r="L69" s="57">
        <f>K69*$L$70/$K$70</f>
        <v>212.26415094339623</v>
      </c>
      <c r="M69" s="52">
        <v>0</v>
      </c>
      <c r="N69" s="44">
        <f>M69*$N$72/$M$72</f>
        <v>0</v>
      </c>
      <c r="O69" s="44">
        <f>F69+H69+K69+M69</f>
        <v>30</v>
      </c>
      <c r="P69" s="44">
        <f>J69+L69+N69</f>
        <v>212.26415094339623</v>
      </c>
      <c r="Q69" s="60"/>
      <c r="R69" s="102"/>
      <c r="S69" s="100"/>
    </row>
    <row r="70" spans="1:19" ht="30" customHeight="1" x14ac:dyDescent="0.25">
      <c r="A70" s="85">
        <v>2</v>
      </c>
      <c r="B70" s="86" t="s">
        <v>652</v>
      </c>
      <c r="C70" s="87" t="s">
        <v>651</v>
      </c>
      <c r="D70" s="82" t="s">
        <v>747</v>
      </c>
      <c r="E70" s="52">
        <v>52.634999999999998</v>
      </c>
      <c r="F70" s="38">
        <f t="shared" ref="F70:F74" si="33">E70/4</f>
        <v>13.15875</v>
      </c>
      <c r="G70" s="38">
        <f>F70*$G$71/$F$71</f>
        <v>29.150974745237043</v>
      </c>
      <c r="H70" s="52">
        <v>0</v>
      </c>
      <c r="I70" s="44">
        <v>0</v>
      </c>
      <c r="J70" s="44">
        <f t="shared" ref="J70:J74" si="34">G70+I70</f>
        <v>29.150974745237043</v>
      </c>
      <c r="K70" s="52">
        <v>42.4</v>
      </c>
      <c r="L70" s="38">
        <v>300</v>
      </c>
      <c r="M70" s="52">
        <v>30</v>
      </c>
      <c r="N70" s="44">
        <f t="shared" ref="N70:N71" si="35">M70*$N$72/$M$72</f>
        <v>120</v>
      </c>
      <c r="O70" s="44">
        <f t="shared" ref="O70:O74" si="36">F70+H70+K70+M70</f>
        <v>85.558750000000003</v>
      </c>
      <c r="P70" s="44">
        <f t="shared" ref="P70:P74" si="37">J70+L70+N70</f>
        <v>449.15097474523702</v>
      </c>
      <c r="Q70" s="60"/>
      <c r="R70" s="102"/>
      <c r="S70" s="100"/>
    </row>
    <row r="71" spans="1:19" ht="30" customHeight="1" x14ac:dyDescent="0.25">
      <c r="A71" s="85">
        <v>3</v>
      </c>
      <c r="B71" s="86" t="s">
        <v>50</v>
      </c>
      <c r="C71" s="87" t="s">
        <v>51</v>
      </c>
      <c r="D71" s="82" t="s">
        <v>747</v>
      </c>
      <c r="E71" s="52">
        <v>225.7</v>
      </c>
      <c r="F71" s="38">
        <f>E71/4</f>
        <v>56.424999999999997</v>
      </c>
      <c r="G71" s="38">
        <v>125</v>
      </c>
      <c r="H71" s="52">
        <v>112.5</v>
      </c>
      <c r="I71" s="44">
        <v>375</v>
      </c>
      <c r="J71" s="44">
        <f t="shared" si="34"/>
        <v>500</v>
      </c>
      <c r="K71" s="52">
        <v>35.799999999999997</v>
      </c>
      <c r="L71" s="57">
        <f t="shared" ref="L71:L74" si="38">K71*$L$70/$K$70</f>
        <v>253.30188679245285</v>
      </c>
      <c r="M71" s="52">
        <v>20</v>
      </c>
      <c r="N71" s="44">
        <f t="shared" si="35"/>
        <v>80</v>
      </c>
      <c r="O71" s="44">
        <f t="shared" si="36"/>
        <v>224.72500000000002</v>
      </c>
      <c r="P71" s="44">
        <f t="shared" si="37"/>
        <v>833.30188679245282</v>
      </c>
      <c r="Q71" s="60"/>
      <c r="R71" s="102"/>
      <c r="S71" s="100"/>
    </row>
    <row r="72" spans="1:19" ht="30" customHeight="1" x14ac:dyDescent="0.25">
      <c r="A72" s="85">
        <v>5</v>
      </c>
      <c r="B72" s="86" t="s">
        <v>802</v>
      </c>
      <c r="C72" s="87" t="s">
        <v>803</v>
      </c>
      <c r="D72" s="82" t="s">
        <v>747</v>
      </c>
      <c r="E72" s="52">
        <v>25.574999999999999</v>
      </c>
      <c r="F72" s="38">
        <f t="shared" si="33"/>
        <v>6.3937499999999998</v>
      </c>
      <c r="G72" s="38">
        <f t="shared" ref="G72:G74" si="39">F72*$G$71/$F$71</f>
        <v>14.164266725742136</v>
      </c>
      <c r="H72" s="52">
        <v>0</v>
      </c>
      <c r="I72" s="44">
        <v>0</v>
      </c>
      <c r="J72" s="44">
        <f t="shared" si="34"/>
        <v>14.164266725742136</v>
      </c>
      <c r="K72" s="52">
        <v>34.049999999999997</v>
      </c>
      <c r="L72" s="57">
        <f t="shared" si="38"/>
        <v>240.91981132075472</v>
      </c>
      <c r="M72" s="52">
        <v>50</v>
      </c>
      <c r="N72" s="44">
        <v>200</v>
      </c>
      <c r="O72" s="44">
        <f t="shared" si="36"/>
        <v>90.443749999999994</v>
      </c>
      <c r="P72" s="44">
        <f t="shared" si="37"/>
        <v>455.08407804649687</v>
      </c>
      <c r="Q72" s="60"/>
      <c r="R72" s="102"/>
      <c r="S72" s="100"/>
    </row>
    <row r="73" spans="1:19" ht="30" customHeight="1" x14ac:dyDescent="0.25">
      <c r="A73" s="85">
        <v>6</v>
      </c>
      <c r="B73" s="86" t="s">
        <v>808</v>
      </c>
      <c r="C73" s="87" t="s">
        <v>809</v>
      </c>
      <c r="D73" s="82" t="s">
        <v>747</v>
      </c>
      <c r="E73" s="52">
        <v>61.25</v>
      </c>
      <c r="F73" s="38">
        <f t="shared" si="33"/>
        <v>15.3125</v>
      </c>
      <c r="G73" s="38">
        <f t="shared" si="39"/>
        <v>33.922241914045195</v>
      </c>
      <c r="H73" s="52">
        <v>0</v>
      </c>
      <c r="I73" s="44">
        <v>0</v>
      </c>
      <c r="J73" s="44">
        <f t="shared" si="34"/>
        <v>33.922241914045195</v>
      </c>
      <c r="K73" s="52">
        <v>10.9</v>
      </c>
      <c r="L73" s="57">
        <f t="shared" si="38"/>
        <v>77.122641509433961</v>
      </c>
      <c r="M73" s="52">
        <v>0</v>
      </c>
      <c r="N73" s="44">
        <f>M73*$N$72/$M$72</f>
        <v>0</v>
      </c>
      <c r="O73" s="44">
        <f t="shared" si="36"/>
        <v>26.212499999999999</v>
      </c>
      <c r="P73" s="44">
        <f t="shared" si="37"/>
        <v>111.04488342347915</v>
      </c>
      <c r="Q73" s="60"/>
      <c r="R73" s="102"/>
      <c r="S73" s="100"/>
    </row>
    <row r="74" spans="1:19" ht="30" customHeight="1" x14ac:dyDescent="0.25">
      <c r="A74" s="85">
        <v>7</v>
      </c>
      <c r="B74" s="86" t="s">
        <v>648</v>
      </c>
      <c r="C74" s="87" t="s">
        <v>647</v>
      </c>
      <c r="D74" s="82" t="s">
        <v>747</v>
      </c>
      <c r="E74" s="52">
        <v>63.195</v>
      </c>
      <c r="F74" s="38">
        <f t="shared" si="33"/>
        <v>15.79875</v>
      </c>
      <c r="G74" s="38">
        <f t="shared" si="39"/>
        <v>34.999446167478958</v>
      </c>
      <c r="H74" s="52">
        <v>0</v>
      </c>
      <c r="I74" s="44">
        <v>0</v>
      </c>
      <c r="J74" s="44">
        <f t="shared" si="34"/>
        <v>34.999446167478958</v>
      </c>
      <c r="K74" s="52">
        <v>27.8</v>
      </c>
      <c r="L74" s="57">
        <f t="shared" si="38"/>
        <v>196.69811320754718</v>
      </c>
      <c r="M74" s="52">
        <v>40</v>
      </c>
      <c r="N74" s="44">
        <f>M74*$N$72/$M$72</f>
        <v>160</v>
      </c>
      <c r="O74" s="44">
        <f t="shared" si="36"/>
        <v>83.598749999999995</v>
      </c>
      <c r="P74" s="44">
        <f t="shared" si="37"/>
        <v>391.69755937502612</v>
      </c>
      <c r="Q74" s="60"/>
      <c r="R74" s="102"/>
      <c r="S74" s="100"/>
    </row>
    <row r="75" spans="1:19" ht="31.5" customHeight="1" x14ac:dyDescent="0.25">
      <c r="A75" s="50"/>
      <c r="B75" s="50"/>
      <c r="C75" s="50"/>
      <c r="D75" s="50"/>
      <c r="E75" s="50"/>
      <c r="F75" s="50"/>
      <c r="G75" s="50"/>
      <c r="H75" s="50"/>
      <c r="I75" s="90"/>
      <c r="J75" s="90"/>
      <c r="K75" s="50"/>
      <c r="L75" s="90"/>
      <c r="M75" s="50"/>
      <c r="N75" s="90"/>
      <c r="O75" s="50"/>
      <c r="P75" s="50"/>
      <c r="Q75" s="50"/>
      <c r="R75" s="100"/>
      <c r="S75" s="100"/>
    </row>
    <row r="76" spans="1:19" ht="38.25" x14ac:dyDescent="0.25">
      <c r="A76" s="84" t="s">
        <v>285</v>
      </c>
      <c r="B76" s="84" t="s">
        <v>264</v>
      </c>
      <c r="C76" s="92" t="s">
        <v>284</v>
      </c>
      <c r="D76" s="74" t="s">
        <v>266</v>
      </c>
      <c r="E76" s="252" t="s">
        <v>267</v>
      </c>
      <c r="F76" s="252"/>
      <c r="G76" s="252"/>
      <c r="H76" s="252"/>
      <c r="I76" s="252"/>
      <c r="J76" s="84"/>
      <c r="K76" s="252" t="s">
        <v>268</v>
      </c>
      <c r="L76" s="252"/>
      <c r="M76" s="252" t="s">
        <v>269</v>
      </c>
      <c r="N76" s="252"/>
      <c r="O76" s="84"/>
      <c r="P76" s="97"/>
      <c r="Q76" s="50"/>
      <c r="R76" s="100"/>
      <c r="S76" s="100"/>
    </row>
    <row r="77" spans="1:19" ht="82.5" customHeight="1" x14ac:dyDescent="0.25">
      <c r="A77" s="249" t="s">
        <v>63</v>
      </c>
      <c r="B77" s="249"/>
      <c r="C77" s="249"/>
      <c r="D77" s="249"/>
      <c r="E77" s="79" t="s">
        <v>271</v>
      </c>
      <c r="F77" s="79" t="s">
        <v>272</v>
      </c>
      <c r="G77" s="79" t="s">
        <v>273</v>
      </c>
      <c r="H77" s="79" t="s">
        <v>274</v>
      </c>
      <c r="I77" s="59" t="s">
        <v>275</v>
      </c>
      <c r="J77" s="80" t="s">
        <v>276</v>
      </c>
      <c r="K77" s="79" t="s">
        <v>271</v>
      </c>
      <c r="L77" s="81" t="s">
        <v>277</v>
      </c>
      <c r="M77" s="79" t="s">
        <v>278</v>
      </c>
      <c r="N77" s="79" t="s">
        <v>282</v>
      </c>
      <c r="O77" s="84" t="s">
        <v>270</v>
      </c>
      <c r="P77" s="84" t="s">
        <v>279</v>
      </c>
      <c r="Q77" s="50"/>
      <c r="R77" s="100"/>
      <c r="S77" s="100"/>
    </row>
    <row r="78" spans="1:19" ht="26.25" x14ac:dyDescent="0.25">
      <c r="A78" s="85">
        <v>1</v>
      </c>
      <c r="B78" s="86" t="s">
        <v>856</v>
      </c>
      <c r="C78" s="87" t="s">
        <v>857</v>
      </c>
      <c r="D78" s="82" t="s">
        <v>64</v>
      </c>
      <c r="E78" s="38">
        <v>283.375</v>
      </c>
      <c r="F78" s="38">
        <f>E78/4</f>
        <v>70.84375</v>
      </c>
      <c r="G78" s="38">
        <f>F78*$G$98/$F$98</f>
        <v>87.461419753086417</v>
      </c>
      <c r="H78" s="38">
        <v>30</v>
      </c>
      <c r="I78" s="38">
        <f>H78*$I$89/$H$89</f>
        <v>81.610446137105555</v>
      </c>
      <c r="J78" s="38">
        <f>G78+I78</f>
        <v>169.07186589019199</v>
      </c>
      <c r="K78" s="38">
        <v>61.55</v>
      </c>
      <c r="L78" s="45">
        <f>K78*$L$85/$K$85</f>
        <v>113.31696839521327</v>
      </c>
      <c r="M78" s="38">
        <v>110</v>
      </c>
      <c r="N78" s="38">
        <f>M78*$N$85/$M$85</f>
        <v>110</v>
      </c>
      <c r="O78" s="38">
        <f>F78+H78+K78+M78</f>
        <v>272.39375000000001</v>
      </c>
      <c r="P78" s="38">
        <f>J78+L78+N78</f>
        <v>392.38883428540527</v>
      </c>
      <c r="Q78" s="60"/>
      <c r="R78" s="100"/>
      <c r="S78" s="100"/>
    </row>
    <row r="79" spans="1:19" ht="26.25" x14ac:dyDescent="0.25">
      <c r="A79" s="85">
        <v>2</v>
      </c>
      <c r="B79" s="86" t="s">
        <v>697</v>
      </c>
      <c r="C79" s="87" t="s">
        <v>696</v>
      </c>
      <c r="D79" s="82" t="s">
        <v>64</v>
      </c>
      <c r="E79" s="38">
        <v>129.92500000000001</v>
      </c>
      <c r="F79" s="38">
        <f t="shared" ref="F79:F98" si="40">E79/4</f>
        <v>32.481250000000003</v>
      </c>
      <c r="G79" s="38">
        <f t="shared" ref="G79:G97" si="41">F79*$G$98/$F$98</f>
        <v>40.10030864197531</v>
      </c>
      <c r="H79" s="38">
        <v>62.4</v>
      </c>
      <c r="I79" s="38">
        <f t="shared" ref="I79:I88" si="42">H79*$I$89/$H$89</f>
        <v>169.74972796517955</v>
      </c>
      <c r="J79" s="38">
        <f t="shared" ref="J79:J98" si="43">G79+I79</f>
        <v>209.85003660715486</v>
      </c>
      <c r="K79" s="38">
        <v>44.95</v>
      </c>
      <c r="L79" s="45">
        <f t="shared" ref="L79:L84" si="44">K79*$L$85/$K$85</f>
        <v>82.755446455968098</v>
      </c>
      <c r="M79" s="38">
        <v>20</v>
      </c>
      <c r="N79" s="38">
        <f t="shared" ref="N79:N84" si="45">M79*$N$85/$M$85</f>
        <v>20</v>
      </c>
      <c r="O79" s="38">
        <f t="shared" ref="O79:O98" si="46">F79+H79+K79+M79</f>
        <v>159.83125000000001</v>
      </c>
      <c r="P79" s="38">
        <f t="shared" ref="P79:P98" si="47">J79+L79+N79</f>
        <v>312.60548306312296</v>
      </c>
      <c r="Q79" s="60"/>
      <c r="R79" s="100"/>
      <c r="S79" s="100"/>
    </row>
    <row r="80" spans="1:19" ht="26.25" x14ac:dyDescent="0.25">
      <c r="A80" s="85">
        <v>3</v>
      </c>
      <c r="B80" s="86" t="s">
        <v>481</v>
      </c>
      <c r="C80" s="87" t="s">
        <v>480</v>
      </c>
      <c r="D80" s="82" t="s">
        <v>64</v>
      </c>
      <c r="E80" s="38">
        <v>284.82499999999999</v>
      </c>
      <c r="F80" s="38">
        <f t="shared" si="40"/>
        <v>71.206249999999997</v>
      </c>
      <c r="G80" s="38">
        <f t="shared" si="41"/>
        <v>87.908950617283949</v>
      </c>
      <c r="H80" s="38">
        <v>15</v>
      </c>
      <c r="I80" s="38">
        <f t="shared" si="42"/>
        <v>40.805223068552777</v>
      </c>
      <c r="J80" s="38">
        <f t="shared" si="43"/>
        <v>128.71417368583673</v>
      </c>
      <c r="K80" s="38">
        <v>75.25</v>
      </c>
      <c r="L80" s="45">
        <f t="shared" si="44"/>
        <v>138.53942927278308</v>
      </c>
      <c r="M80" s="38">
        <v>0</v>
      </c>
      <c r="N80" s="38">
        <f t="shared" si="45"/>
        <v>0</v>
      </c>
      <c r="O80" s="38">
        <f t="shared" si="46"/>
        <v>161.45625000000001</v>
      </c>
      <c r="P80" s="38">
        <f t="shared" si="47"/>
        <v>267.25360295861981</v>
      </c>
      <c r="Q80" s="60"/>
      <c r="R80" s="100"/>
      <c r="S80" s="100"/>
    </row>
    <row r="81" spans="1:19" ht="26.25" x14ac:dyDescent="0.25">
      <c r="A81" s="85">
        <v>4</v>
      </c>
      <c r="B81" s="86" t="s">
        <v>753</v>
      </c>
      <c r="C81" s="87" t="s">
        <v>754</v>
      </c>
      <c r="D81" s="82" t="s">
        <v>64</v>
      </c>
      <c r="E81" s="38">
        <v>10</v>
      </c>
      <c r="F81" s="38">
        <f t="shared" si="40"/>
        <v>2.5</v>
      </c>
      <c r="G81" s="38">
        <f t="shared" si="41"/>
        <v>3.0864197530864197</v>
      </c>
      <c r="H81" s="38">
        <v>75</v>
      </c>
      <c r="I81" s="38">
        <f t="shared" si="42"/>
        <v>204.02611534276389</v>
      </c>
      <c r="J81" s="38">
        <f t="shared" si="43"/>
        <v>207.11253509585032</v>
      </c>
      <c r="K81" s="38">
        <v>0</v>
      </c>
      <c r="L81" s="45">
        <f t="shared" si="44"/>
        <v>0</v>
      </c>
      <c r="M81" s="38">
        <v>30</v>
      </c>
      <c r="N81" s="38">
        <f t="shared" si="45"/>
        <v>30</v>
      </c>
      <c r="O81" s="38">
        <f t="shared" si="46"/>
        <v>107.5</v>
      </c>
      <c r="P81" s="38">
        <f t="shared" si="47"/>
        <v>237.11253509585032</v>
      </c>
      <c r="Q81" s="60"/>
      <c r="R81" s="100"/>
      <c r="S81" s="100"/>
    </row>
    <row r="82" spans="1:19" ht="26.25" x14ac:dyDescent="0.25">
      <c r="A82" s="85">
        <v>5</v>
      </c>
      <c r="B82" s="86" t="s">
        <v>926</v>
      </c>
      <c r="C82" s="87" t="s">
        <v>927</v>
      </c>
      <c r="D82" s="82" t="s">
        <v>64</v>
      </c>
      <c r="E82" s="38">
        <v>11.35</v>
      </c>
      <c r="F82" s="38">
        <f t="shared" si="40"/>
        <v>2.8374999999999999</v>
      </c>
      <c r="G82" s="38">
        <f t="shared" si="41"/>
        <v>3.5030864197530862</v>
      </c>
      <c r="H82" s="38">
        <v>75.3</v>
      </c>
      <c r="I82" s="38">
        <f t="shared" si="42"/>
        <v>204.84221980413494</v>
      </c>
      <c r="J82" s="38">
        <f t="shared" si="43"/>
        <v>208.34530622388803</v>
      </c>
      <c r="K82" s="38">
        <v>32</v>
      </c>
      <c r="L82" s="45">
        <f t="shared" si="44"/>
        <v>58.913777232279841</v>
      </c>
      <c r="M82" s="38">
        <v>0</v>
      </c>
      <c r="N82" s="38">
        <f t="shared" si="45"/>
        <v>0</v>
      </c>
      <c r="O82" s="38">
        <f t="shared" si="46"/>
        <v>110.1375</v>
      </c>
      <c r="P82" s="38">
        <f t="shared" si="47"/>
        <v>267.2590834561679</v>
      </c>
      <c r="Q82" s="60"/>
      <c r="R82" s="100"/>
      <c r="S82" s="100"/>
    </row>
    <row r="83" spans="1:19" ht="26.25" x14ac:dyDescent="0.25">
      <c r="A83" s="85">
        <v>6</v>
      </c>
      <c r="B83" s="86" t="s">
        <v>483</v>
      </c>
      <c r="C83" s="87" t="s">
        <v>482</v>
      </c>
      <c r="D83" s="82" t="s">
        <v>64</v>
      </c>
      <c r="E83" s="38">
        <v>175.75</v>
      </c>
      <c r="F83" s="38">
        <f t="shared" si="40"/>
        <v>43.9375</v>
      </c>
      <c r="G83" s="38">
        <f t="shared" si="41"/>
        <v>54.243827160493829</v>
      </c>
      <c r="H83" s="38">
        <v>10.8</v>
      </c>
      <c r="I83" s="38">
        <f t="shared" si="42"/>
        <v>29.379760609358001</v>
      </c>
      <c r="J83" s="38">
        <f t="shared" si="43"/>
        <v>83.623587769851838</v>
      </c>
      <c r="K83" s="38">
        <v>103.85</v>
      </c>
      <c r="L83" s="45">
        <f t="shared" si="44"/>
        <v>191.19361767413318</v>
      </c>
      <c r="M83" s="38">
        <v>150</v>
      </c>
      <c r="N83" s="38">
        <f t="shared" si="45"/>
        <v>150</v>
      </c>
      <c r="O83" s="38">
        <f t="shared" si="46"/>
        <v>308.58749999999998</v>
      </c>
      <c r="P83" s="38">
        <f t="shared" si="47"/>
        <v>424.81720544398502</v>
      </c>
      <c r="Q83" s="60"/>
      <c r="R83" s="100"/>
      <c r="S83" s="100"/>
    </row>
    <row r="84" spans="1:19" ht="26.25" x14ac:dyDescent="0.25">
      <c r="A84" s="85">
        <v>7</v>
      </c>
      <c r="B84" s="86" t="s">
        <v>859</v>
      </c>
      <c r="C84" s="87" t="s">
        <v>860</v>
      </c>
      <c r="D84" s="82" t="s">
        <v>64</v>
      </c>
      <c r="E84" s="38">
        <v>10</v>
      </c>
      <c r="F84" s="38">
        <f t="shared" si="40"/>
        <v>2.5</v>
      </c>
      <c r="G84" s="38">
        <f t="shared" si="41"/>
        <v>3.0864197530864197</v>
      </c>
      <c r="H84" s="38">
        <v>0</v>
      </c>
      <c r="I84" s="38">
        <f t="shared" si="42"/>
        <v>0</v>
      </c>
      <c r="J84" s="38">
        <f t="shared" si="43"/>
        <v>3.0864197530864197</v>
      </c>
      <c r="K84" s="38">
        <v>4.0999999999999996</v>
      </c>
      <c r="L84" s="45">
        <f t="shared" si="44"/>
        <v>7.5483277078858553</v>
      </c>
      <c r="M84" s="38">
        <v>0</v>
      </c>
      <c r="N84" s="38">
        <f t="shared" si="45"/>
        <v>0</v>
      </c>
      <c r="O84" s="38">
        <f t="shared" si="46"/>
        <v>6.6</v>
      </c>
      <c r="P84" s="38">
        <f t="shared" si="47"/>
        <v>10.634747460972275</v>
      </c>
      <c r="Q84" s="60"/>
      <c r="R84" s="100"/>
      <c r="S84" s="100"/>
    </row>
    <row r="85" spans="1:19" ht="26.25" x14ac:dyDescent="0.25">
      <c r="A85" s="85">
        <v>8</v>
      </c>
      <c r="B85" s="86" t="s">
        <v>695</v>
      </c>
      <c r="C85" s="87" t="s">
        <v>694</v>
      </c>
      <c r="D85" s="82" t="s">
        <v>64</v>
      </c>
      <c r="E85" s="38">
        <v>86.45</v>
      </c>
      <c r="F85" s="38">
        <f t="shared" si="40"/>
        <v>21.612500000000001</v>
      </c>
      <c r="G85" s="38">
        <f t="shared" si="41"/>
        <v>26.682098765432098</v>
      </c>
      <c r="H85" s="38">
        <v>30</v>
      </c>
      <c r="I85" s="38">
        <f t="shared" si="42"/>
        <v>81.610446137105555</v>
      </c>
      <c r="J85" s="38">
        <f t="shared" si="43"/>
        <v>108.29254490253766</v>
      </c>
      <c r="K85" s="38">
        <v>162.94999999999999</v>
      </c>
      <c r="L85" s="38">
        <v>300</v>
      </c>
      <c r="M85" s="38">
        <v>200</v>
      </c>
      <c r="N85" s="38">
        <v>200</v>
      </c>
      <c r="O85" s="38">
        <f t="shared" si="46"/>
        <v>414.5625</v>
      </c>
      <c r="P85" s="38">
        <f t="shared" si="47"/>
        <v>608.29254490253766</v>
      </c>
      <c r="Q85" s="60"/>
      <c r="R85" s="100"/>
      <c r="S85" s="100"/>
    </row>
    <row r="86" spans="1:19" ht="26.25" x14ac:dyDescent="0.25">
      <c r="A86" s="85">
        <v>9</v>
      </c>
      <c r="B86" s="86" t="s">
        <v>475</v>
      </c>
      <c r="C86" s="87" t="s">
        <v>65</v>
      </c>
      <c r="D86" s="82" t="s">
        <v>64</v>
      </c>
      <c r="E86" s="38">
        <v>10</v>
      </c>
      <c r="F86" s="38">
        <f t="shared" si="40"/>
        <v>2.5</v>
      </c>
      <c r="G86" s="38">
        <f t="shared" si="41"/>
        <v>3.0864197530864197</v>
      </c>
      <c r="H86" s="38">
        <v>114.45</v>
      </c>
      <c r="I86" s="38">
        <f t="shared" si="42"/>
        <v>311.3438520130577</v>
      </c>
      <c r="J86" s="38">
        <f t="shared" si="43"/>
        <v>314.43027176614413</v>
      </c>
      <c r="K86" s="38">
        <v>13.8</v>
      </c>
      <c r="L86" s="45">
        <f t="shared" ref="L86:L98" si="48">K86*$L$85/$K$85</f>
        <v>25.406566431420682</v>
      </c>
      <c r="M86" s="38">
        <v>110</v>
      </c>
      <c r="N86" s="38">
        <f t="shared" ref="N86:N98" si="49">M86*$N$85/$M$85</f>
        <v>110</v>
      </c>
      <c r="O86" s="38">
        <f t="shared" si="46"/>
        <v>240.75</v>
      </c>
      <c r="P86" s="38">
        <f t="shared" si="47"/>
        <v>449.83683819756482</v>
      </c>
      <c r="Q86" s="60"/>
      <c r="R86" s="100"/>
      <c r="S86" s="100"/>
    </row>
    <row r="87" spans="1:19" ht="26.25" x14ac:dyDescent="0.25">
      <c r="A87" s="85">
        <v>10</v>
      </c>
      <c r="B87" s="86" t="s">
        <v>580</v>
      </c>
      <c r="C87" s="87" t="s">
        <v>579</v>
      </c>
      <c r="D87" s="82" t="s">
        <v>64</v>
      </c>
      <c r="E87" s="38">
        <v>79.75</v>
      </c>
      <c r="F87" s="38">
        <f t="shared" si="40"/>
        <v>19.9375</v>
      </c>
      <c r="G87" s="38">
        <f t="shared" si="41"/>
        <v>24.614197530864196</v>
      </c>
      <c r="H87" s="38">
        <v>66</v>
      </c>
      <c r="I87" s="38">
        <f t="shared" si="42"/>
        <v>179.54298150163223</v>
      </c>
      <c r="J87" s="38">
        <f t="shared" si="43"/>
        <v>204.15717903249643</v>
      </c>
      <c r="K87" s="38">
        <v>72.7</v>
      </c>
      <c r="L87" s="45">
        <f t="shared" si="48"/>
        <v>133.84473764958577</v>
      </c>
      <c r="M87" s="38">
        <v>60</v>
      </c>
      <c r="N87" s="38">
        <f t="shared" si="49"/>
        <v>60</v>
      </c>
      <c r="O87" s="38">
        <f t="shared" si="46"/>
        <v>218.63749999999999</v>
      </c>
      <c r="P87" s="38">
        <f t="shared" si="47"/>
        <v>398.0019166820822</v>
      </c>
      <c r="Q87" s="60"/>
      <c r="R87" s="100"/>
      <c r="S87" s="100"/>
    </row>
    <row r="88" spans="1:19" ht="26.25" x14ac:dyDescent="0.25">
      <c r="A88" s="85">
        <v>11</v>
      </c>
      <c r="B88" s="86" t="s">
        <v>624</v>
      </c>
      <c r="C88" s="87" t="s">
        <v>623</v>
      </c>
      <c r="D88" s="82" t="s">
        <v>64</v>
      </c>
      <c r="E88" s="38">
        <v>32.770000000000003</v>
      </c>
      <c r="F88" s="38">
        <f t="shared" si="40"/>
        <v>8.1925000000000008</v>
      </c>
      <c r="G88" s="38">
        <f t="shared" si="41"/>
        <v>10.114197530864198</v>
      </c>
      <c r="H88" s="38">
        <v>114.3</v>
      </c>
      <c r="I88" s="38">
        <f t="shared" si="42"/>
        <v>310.93579978237216</v>
      </c>
      <c r="J88" s="38">
        <f t="shared" si="43"/>
        <v>321.04999731323636</v>
      </c>
      <c r="K88" s="38">
        <v>119.2</v>
      </c>
      <c r="L88" s="45">
        <f t="shared" si="48"/>
        <v>219.45382019024242</v>
      </c>
      <c r="M88" s="38">
        <v>130</v>
      </c>
      <c r="N88" s="38">
        <f t="shared" si="49"/>
        <v>130</v>
      </c>
      <c r="O88" s="38">
        <f t="shared" si="46"/>
        <v>371.6925</v>
      </c>
      <c r="P88" s="38">
        <f t="shared" si="47"/>
        <v>670.50381750347879</v>
      </c>
      <c r="Q88" s="60"/>
      <c r="R88" s="100"/>
      <c r="S88" s="100"/>
    </row>
    <row r="89" spans="1:19" ht="26.25" x14ac:dyDescent="0.25">
      <c r="A89" s="85">
        <v>12</v>
      </c>
      <c r="B89" s="86" t="s">
        <v>626</v>
      </c>
      <c r="C89" s="87" t="s">
        <v>66</v>
      </c>
      <c r="D89" s="82" t="s">
        <v>64</v>
      </c>
      <c r="E89" s="38">
        <v>41.5</v>
      </c>
      <c r="F89" s="38">
        <f t="shared" si="40"/>
        <v>10.375</v>
      </c>
      <c r="G89" s="38">
        <f t="shared" si="41"/>
        <v>12.808641975308642</v>
      </c>
      <c r="H89" s="38">
        <v>137.85</v>
      </c>
      <c r="I89" s="38">
        <v>375</v>
      </c>
      <c r="J89" s="38">
        <f t="shared" si="43"/>
        <v>387.80864197530866</v>
      </c>
      <c r="K89" s="38">
        <v>35.25</v>
      </c>
      <c r="L89" s="45">
        <f t="shared" si="48"/>
        <v>64.897207732433273</v>
      </c>
      <c r="M89" s="38">
        <v>80</v>
      </c>
      <c r="N89" s="38">
        <f t="shared" si="49"/>
        <v>80</v>
      </c>
      <c r="O89" s="38">
        <f t="shared" si="46"/>
        <v>263.47500000000002</v>
      </c>
      <c r="P89" s="38">
        <f t="shared" si="47"/>
        <v>532.70584970774189</v>
      </c>
      <c r="Q89" s="60"/>
      <c r="R89" s="100"/>
      <c r="S89" s="100"/>
    </row>
    <row r="90" spans="1:19" ht="26.25" x14ac:dyDescent="0.25">
      <c r="A90" s="85">
        <v>13</v>
      </c>
      <c r="B90" s="86" t="s">
        <v>628</v>
      </c>
      <c r="C90" s="87" t="s">
        <v>627</v>
      </c>
      <c r="D90" s="82" t="s">
        <v>64</v>
      </c>
      <c r="E90" s="38">
        <v>18.745000000000001</v>
      </c>
      <c r="F90" s="38">
        <f t="shared" si="40"/>
        <v>4.6862500000000002</v>
      </c>
      <c r="G90" s="38">
        <f t="shared" si="41"/>
        <v>5.7854938271604937</v>
      </c>
      <c r="H90" s="38">
        <v>62.4</v>
      </c>
      <c r="I90" s="38">
        <f t="shared" ref="I90:I98" si="50">H90*$I$89/$H$89</f>
        <v>169.74972796517955</v>
      </c>
      <c r="J90" s="38">
        <f t="shared" si="43"/>
        <v>175.53522179234005</v>
      </c>
      <c r="K90" s="38">
        <v>181.3</v>
      </c>
      <c r="L90" s="45">
        <f t="shared" si="48"/>
        <v>333.78336913163548</v>
      </c>
      <c r="M90" s="38">
        <v>20</v>
      </c>
      <c r="N90" s="38">
        <f t="shared" si="49"/>
        <v>20</v>
      </c>
      <c r="O90" s="38">
        <f t="shared" si="46"/>
        <v>268.38625000000002</v>
      </c>
      <c r="P90" s="38">
        <f t="shared" si="47"/>
        <v>529.31859092397553</v>
      </c>
      <c r="Q90" s="60"/>
      <c r="R90" s="100"/>
      <c r="S90" s="100"/>
    </row>
    <row r="91" spans="1:19" ht="26.25" x14ac:dyDescent="0.25">
      <c r="A91" s="85">
        <v>14</v>
      </c>
      <c r="B91" s="86" t="s">
        <v>693</v>
      </c>
      <c r="C91" s="87" t="s">
        <v>692</v>
      </c>
      <c r="D91" s="82" t="s">
        <v>64</v>
      </c>
      <c r="E91" s="38">
        <v>10</v>
      </c>
      <c r="F91" s="38">
        <f t="shared" si="40"/>
        <v>2.5</v>
      </c>
      <c r="G91" s="38">
        <f t="shared" si="41"/>
        <v>3.0864197530864197</v>
      </c>
      <c r="H91" s="38">
        <v>0</v>
      </c>
      <c r="I91" s="38">
        <f t="shared" si="50"/>
        <v>0</v>
      </c>
      <c r="J91" s="38">
        <f t="shared" si="43"/>
        <v>3.0864197530864197</v>
      </c>
      <c r="K91" s="38">
        <v>91.5</v>
      </c>
      <c r="L91" s="45">
        <f t="shared" si="48"/>
        <v>168.45658177355017</v>
      </c>
      <c r="M91" s="38">
        <v>20</v>
      </c>
      <c r="N91" s="38">
        <f t="shared" si="49"/>
        <v>20</v>
      </c>
      <c r="O91" s="38">
        <f t="shared" si="46"/>
        <v>114</v>
      </c>
      <c r="P91" s="38">
        <f t="shared" si="47"/>
        <v>191.5430015266366</v>
      </c>
      <c r="Q91" s="60"/>
      <c r="R91" s="100"/>
      <c r="S91" s="100"/>
    </row>
    <row r="92" spans="1:19" ht="26.25" x14ac:dyDescent="0.25">
      <c r="A92" s="85">
        <v>15</v>
      </c>
      <c r="B92" s="86" t="s">
        <v>755</v>
      </c>
      <c r="C92" s="87" t="s">
        <v>756</v>
      </c>
      <c r="D92" s="82" t="s">
        <v>64</v>
      </c>
      <c r="E92" s="38">
        <v>17.7</v>
      </c>
      <c r="F92" s="38">
        <f t="shared" si="40"/>
        <v>4.4249999999999998</v>
      </c>
      <c r="G92" s="38">
        <f t="shared" si="41"/>
        <v>5.4629629629629628</v>
      </c>
      <c r="H92" s="38">
        <v>64.95</v>
      </c>
      <c r="I92" s="38">
        <f t="shared" si="50"/>
        <v>176.68661588683352</v>
      </c>
      <c r="J92" s="38">
        <f t="shared" si="43"/>
        <v>182.14957884979648</v>
      </c>
      <c r="K92" s="38">
        <v>60.5</v>
      </c>
      <c r="L92" s="45">
        <f t="shared" si="48"/>
        <v>111.38386007977908</v>
      </c>
      <c r="M92" s="38">
        <v>40</v>
      </c>
      <c r="N92" s="38">
        <f t="shared" si="49"/>
        <v>40</v>
      </c>
      <c r="O92" s="38">
        <f t="shared" si="46"/>
        <v>169.875</v>
      </c>
      <c r="P92" s="38">
        <f t="shared" si="47"/>
        <v>333.5334389295756</v>
      </c>
      <c r="Q92" s="60"/>
      <c r="R92" s="100"/>
      <c r="S92" s="100"/>
    </row>
    <row r="93" spans="1:19" ht="26.25" x14ac:dyDescent="0.25">
      <c r="A93" s="85">
        <v>16</v>
      </c>
      <c r="B93" s="86" t="s">
        <v>759</v>
      </c>
      <c r="C93" s="87" t="s">
        <v>760</v>
      </c>
      <c r="D93" s="82" t="s">
        <v>64</v>
      </c>
      <c r="E93" s="38">
        <v>30.395</v>
      </c>
      <c r="F93" s="38">
        <f t="shared" si="40"/>
        <v>7.5987499999999999</v>
      </c>
      <c r="G93" s="38">
        <f t="shared" si="41"/>
        <v>9.3811728395061724</v>
      </c>
      <c r="H93" s="38">
        <v>32.25</v>
      </c>
      <c r="I93" s="38">
        <f t="shared" si="50"/>
        <v>87.731229597388463</v>
      </c>
      <c r="J93" s="38">
        <f t="shared" si="43"/>
        <v>97.112402436894641</v>
      </c>
      <c r="K93" s="38">
        <v>74.650000000000006</v>
      </c>
      <c r="L93" s="45">
        <f t="shared" si="48"/>
        <v>137.43479594967783</v>
      </c>
      <c r="M93" s="38">
        <v>20</v>
      </c>
      <c r="N93" s="38">
        <f t="shared" si="49"/>
        <v>20</v>
      </c>
      <c r="O93" s="38">
        <f t="shared" si="46"/>
        <v>134.49875</v>
      </c>
      <c r="P93" s="38">
        <f t="shared" si="47"/>
        <v>254.54719838657246</v>
      </c>
      <c r="Q93" s="60"/>
      <c r="R93" s="100"/>
      <c r="S93" s="100"/>
    </row>
    <row r="94" spans="1:19" ht="26.25" x14ac:dyDescent="0.25">
      <c r="A94" s="85">
        <v>17</v>
      </c>
      <c r="B94" s="86" t="s">
        <v>863</v>
      </c>
      <c r="C94" s="87" t="s">
        <v>864</v>
      </c>
      <c r="D94" s="82" t="s">
        <v>64</v>
      </c>
      <c r="E94" s="38">
        <v>16.600000000000001</v>
      </c>
      <c r="F94" s="38">
        <f t="shared" si="40"/>
        <v>4.1500000000000004</v>
      </c>
      <c r="G94" s="38">
        <f t="shared" si="41"/>
        <v>5.1234567901234565</v>
      </c>
      <c r="H94" s="38">
        <v>75</v>
      </c>
      <c r="I94" s="38">
        <f t="shared" si="50"/>
        <v>204.02611534276389</v>
      </c>
      <c r="J94" s="38">
        <f t="shared" si="43"/>
        <v>209.14957213288736</v>
      </c>
      <c r="K94" s="38">
        <v>69.95</v>
      </c>
      <c r="L94" s="45">
        <f t="shared" si="48"/>
        <v>128.78183491868671</v>
      </c>
      <c r="M94" s="38">
        <v>110</v>
      </c>
      <c r="N94" s="38">
        <f t="shared" si="49"/>
        <v>110</v>
      </c>
      <c r="O94" s="38">
        <f t="shared" si="46"/>
        <v>259.10000000000002</v>
      </c>
      <c r="P94" s="38">
        <f t="shared" si="47"/>
        <v>447.93140705157407</v>
      </c>
      <c r="Q94" s="60"/>
      <c r="R94" s="100"/>
      <c r="S94" s="100"/>
    </row>
    <row r="95" spans="1:19" ht="26.25" x14ac:dyDescent="0.25">
      <c r="A95" s="85">
        <v>18</v>
      </c>
      <c r="B95" s="86" t="s">
        <v>867</v>
      </c>
      <c r="C95" s="87" t="s">
        <v>868</v>
      </c>
      <c r="D95" s="82" t="s">
        <v>64</v>
      </c>
      <c r="E95" s="38">
        <v>100</v>
      </c>
      <c r="F95" s="38">
        <f t="shared" si="40"/>
        <v>25</v>
      </c>
      <c r="G95" s="38">
        <f t="shared" si="41"/>
        <v>30.864197530864196</v>
      </c>
      <c r="H95" s="38">
        <v>75</v>
      </c>
      <c r="I95" s="38">
        <f t="shared" si="50"/>
        <v>204.02611534276389</v>
      </c>
      <c r="J95" s="38">
        <f t="shared" si="43"/>
        <v>234.89031287362809</v>
      </c>
      <c r="K95" s="38">
        <v>3.4</v>
      </c>
      <c r="L95" s="45">
        <f t="shared" si="48"/>
        <v>6.2595888309297338</v>
      </c>
      <c r="M95" s="38">
        <v>0</v>
      </c>
      <c r="N95" s="38">
        <f t="shared" si="49"/>
        <v>0</v>
      </c>
      <c r="O95" s="38">
        <f t="shared" si="46"/>
        <v>103.4</v>
      </c>
      <c r="P95" s="38">
        <f t="shared" si="47"/>
        <v>241.14990170455783</v>
      </c>
      <c r="Q95" s="60"/>
      <c r="R95" s="100"/>
      <c r="S95" s="100"/>
    </row>
    <row r="96" spans="1:19" ht="26.25" x14ac:dyDescent="0.25">
      <c r="A96" s="85">
        <v>19</v>
      </c>
      <c r="B96" s="86" t="s">
        <v>630</v>
      </c>
      <c r="C96" s="87" t="s">
        <v>629</v>
      </c>
      <c r="D96" s="82" t="s">
        <v>64</v>
      </c>
      <c r="E96" s="38">
        <v>324.92500000000001</v>
      </c>
      <c r="F96" s="38">
        <f t="shared" si="40"/>
        <v>81.231250000000003</v>
      </c>
      <c r="G96" s="38">
        <f t="shared" si="41"/>
        <v>100.28549382716049</v>
      </c>
      <c r="H96" s="38">
        <v>0</v>
      </c>
      <c r="I96" s="38">
        <f t="shared" si="50"/>
        <v>0</v>
      </c>
      <c r="J96" s="38">
        <f t="shared" si="43"/>
        <v>100.28549382716049</v>
      </c>
      <c r="K96" s="38">
        <v>8.1999999999999993</v>
      </c>
      <c r="L96" s="45">
        <f t="shared" si="48"/>
        <v>15.096655415771711</v>
      </c>
      <c r="M96" s="38">
        <v>20</v>
      </c>
      <c r="N96" s="38">
        <f t="shared" si="49"/>
        <v>20</v>
      </c>
      <c r="O96" s="38">
        <f t="shared" si="46"/>
        <v>109.43125000000001</v>
      </c>
      <c r="P96" s="38">
        <f t="shared" si="47"/>
        <v>135.3821492429322</v>
      </c>
      <c r="Q96" s="60"/>
      <c r="R96" s="100"/>
      <c r="S96" s="100"/>
    </row>
    <row r="97" spans="1:19" ht="26.25" x14ac:dyDescent="0.25">
      <c r="A97" s="85">
        <v>20</v>
      </c>
      <c r="B97" s="86" t="s">
        <v>871</v>
      </c>
      <c r="C97" s="87" t="s">
        <v>872</v>
      </c>
      <c r="D97" s="82" t="s">
        <v>64</v>
      </c>
      <c r="E97" s="38">
        <v>40.950000000000003</v>
      </c>
      <c r="F97" s="38">
        <f t="shared" si="40"/>
        <v>10.237500000000001</v>
      </c>
      <c r="G97" s="38">
        <f t="shared" si="41"/>
        <v>12.638888888888889</v>
      </c>
      <c r="H97" s="38">
        <v>80.400000000000006</v>
      </c>
      <c r="I97" s="38">
        <f t="shared" si="50"/>
        <v>218.7159956474429</v>
      </c>
      <c r="J97" s="38">
        <f t="shared" si="43"/>
        <v>231.35488453633178</v>
      </c>
      <c r="K97" s="38">
        <v>11.15</v>
      </c>
      <c r="L97" s="45">
        <f t="shared" si="48"/>
        <v>20.527769254372508</v>
      </c>
      <c r="M97" s="38">
        <v>40</v>
      </c>
      <c r="N97" s="38">
        <f t="shared" si="49"/>
        <v>40</v>
      </c>
      <c r="O97" s="38">
        <f t="shared" si="46"/>
        <v>141.78750000000002</v>
      </c>
      <c r="P97" s="38">
        <f t="shared" si="47"/>
        <v>291.8826537907043</v>
      </c>
      <c r="Q97" s="60"/>
      <c r="R97" s="100"/>
      <c r="S97" s="100"/>
    </row>
    <row r="98" spans="1:19" ht="26.25" x14ac:dyDescent="0.25">
      <c r="A98" s="85">
        <v>21</v>
      </c>
      <c r="B98" s="86" t="s">
        <v>761</v>
      </c>
      <c r="C98" s="87" t="s">
        <v>762</v>
      </c>
      <c r="D98" s="82" t="s">
        <v>64</v>
      </c>
      <c r="E98" s="38">
        <v>405</v>
      </c>
      <c r="F98" s="38">
        <f t="shared" si="40"/>
        <v>101.25</v>
      </c>
      <c r="G98" s="38">
        <v>125</v>
      </c>
      <c r="H98" s="38">
        <v>60</v>
      </c>
      <c r="I98" s="38">
        <f t="shared" si="50"/>
        <v>163.22089227421111</v>
      </c>
      <c r="J98" s="38">
        <f t="shared" si="43"/>
        <v>288.22089227421111</v>
      </c>
      <c r="K98" s="38">
        <v>38.9</v>
      </c>
      <c r="L98" s="45">
        <f t="shared" si="48"/>
        <v>71.617060447990184</v>
      </c>
      <c r="M98" s="38">
        <v>0</v>
      </c>
      <c r="N98" s="38">
        <f t="shared" si="49"/>
        <v>0</v>
      </c>
      <c r="O98" s="38">
        <f t="shared" si="46"/>
        <v>200.15</v>
      </c>
      <c r="P98" s="38">
        <f t="shared" si="47"/>
        <v>359.83795272220129</v>
      </c>
      <c r="Q98" s="60"/>
      <c r="R98" s="100"/>
      <c r="S98" s="100"/>
    </row>
    <row r="99" spans="1:19" ht="39" customHeight="1" x14ac:dyDescent="0.25">
      <c r="A99" s="50"/>
      <c r="B99" s="50"/>
      <c r="C99" s="50"/>
      <c r="D99" s="50"/>
      <c r="E99" s="50"/>
      <c r="F99" s="50"/>
      <c r="G99" s="50"/>
      <c r="H99" s="50"/>
      <c r="I99" s="90"/>
      <c r="J99" s="90"/>
      <c r="K99" s="50"/>
      <c r="L99" s="90"/>
      <c r="M99" s="50"/>
      <c r="N99" s="90"/>
      <c r="O99" s="50"/>
      <c r="P99" s="50"/>
      <c r="Q99" s="50"/>
      <c r="R99" s="100"/>
      <c r="S99" s="100"/>
    </row>
    <row r="100" spans="1:19" ht="38.25" x14ac:dyDescent="0.25">
      <c r="A100" s="84" t="s">
        <v>285</v>
      </c>
      <c r="B100" s="84" t="s">
        <v>264</v>
      </c>
      <c r="C100" s="92" t="s">
        <v>284</v>
      </c>
      <c r="D100" s="74" t="s">
        <v>266</v>
      </c>
      <c r="E100" s="252" t="s">
        <v>267</v>
      </c>
      <c r="F100" s="252"/>
      <c r="G100" s="252"/>
      <c r="H100" s="252"/>
      <c r="I100" s="252"/>
      <c r="J100" s="84"/>
      <c r="K100" s="252" t="s">
        <v>268</v>
      </c>
      <c r="L100" s="252"/>
      <c r="M100" s="252" t="s">
        <v>269</v>
      </c>
      <c r="N100" s="252"/>
      <c r="O100" s="84"/>
      <c r="P100" s="97"/>
      <c r="Q100" s="50"/>
      <c r="R100" s="100"/>
      <c r="S100" s="100"/>
    </row>
    <row r="101" spans="1:19" ht="64.5" x14ac:dyDescent="0.25">
      <c r="A101" s="249" t="s">
        <v>67</v>
      </c>
      <c r="B101" s="249"/>
      <c r="C101" s="249"/>
      <c r="D101" s="249"/>
      <c r="E101" s="79" t="s">
        <v>271</v>
      </c>
      <c r="F101" s="79" t="s">
        <v>272</v>
      </c>
      <c r="G101" s="79" t="s">
        <v>273</v>
      </c>
      <c r="H101" s="79" t="s">
        <v>274</v>
      </c>
      <c r="I101" s="59" t="s">
        <v>275</v>
      </c>
      <c r="J101" s="80" t="s">
        <v>276</v>
      </c>
      <c r="K101" s="79" t="s">
        <v>271</v>
      </c>
      <c r="L101" s="81" t="s">
        <v>277</v>
      </c>
      <c r="M101" s="79" t="s">
        <v>278</v>
      </c>
      <c r="N101" s="79" t="s">
        <v>282</v>
      </c>
      <c r="O101" s="84" t="s">
        <v>270</v>
      </c>
      <c r="P101" s="84" t="s">
        <v>279</v>
      </c>
      <c r="Q101" s="50"/>
      <c r="R101" s="100"/>
      <c r="S101" s="100"/>
    </row>
    <row r="102" spans="1:19" ht="30" customHeight="1" x14ac:dyDescent="0.25">
      <c r="A102" s="85">
        <v>1</v>
      </c>
      <c r="B102" s="86" t="s">
        <v>541</v>
      </c>
      <c r="C102" s="87" t="s">
        <v>68</v>
      </c>
      <c r="D102" s="82" t="s">
        <v>770</v>
      </c>
      <c r="E102" s="38">
        <v>21.945</v>
      </c>
      <c r="F102" s="38">
        <f>E102/4</f>
        <v>5.4862500000000001</v>
      </c>
      <c r="G102" s="38">
        <f>F102/$F$104*$G$104</f>
        <v>3.650272460528154</v>
      </c>
      <c r="H102" s="38">
        <v>0</v>
      </c>
      <c r="I102" s="38">
        <f>H102/H105*I105</f>
        <v>0</v>
      </c>
      <c r="J102" s="38">
        <f>G102+I102</f>
        <v>3.650272460528154</v>
      </c>
      <c r="K102" s="38">
        <v>0</v>
      </c>
      <c r="L102" s="45">
        <f>K102/K104*L104</f>
        <v>0</v>
      </c>
      <c r="M102" s="38">
        <v>0</v>
      </c>
      <c r="N102" s="38">
        <f>M102/M104*N104</f>
        <v>0</v>
      </c>
      <c r="O102" s="38">
        <f>F102+H102+K102+M102</f>
        <v>5.4862500000000001</v>
      </c>
      <c r="P102" s="38">
        <f>J102+L102+N102</f>
        <v>3.650272460528154</v>
      </c>
      <c r="Q102" s="60"/>
      <c r="R102" s="102"/>
      <c r="S102" s="100"/>
    </row>
    <row r="103" spans="1:19" ht="30" customHeight="1" x14ac:dyDescent="0.25">
      <c r="A103" s="85">
        <v>2</v>
      </c>
      <c r="B103" s="86" t="s">
        <v>771</v>
      </c>
      <c r="C103" s="87" t="s">
        <v>772</v>
      </c>
      <c r="D103" s="82" t="s">
        <v>770</v>
      </c>
      <c r="E103" s="38">
        <v>10</v>
      </c>
      <c r="F103" s="38">
        <f>E103/4</f>
        <v>2.5</v>
      </c>
      <c r="G103" s="38">
        <f>F103/$F$104*$G$104</f>
        <v>1.6633731877549121</v>
      </c>
      <c r="H103" s="38">
        <v>0</v>
      </c>
      <c r="I103" s="38">
        <f>H103/H105*I105</f>
        <v>0</v>
      </c>
      <c r="J103" s="38">
        <f t="shared" ref="J103:J104" si="51">G103+I103</f>
        <v>1.6633731877549121</v>
      </c>
      <c r="K103" s="45">
        <v>2.75</v>
      </c>
      <c r="L103" s="45">
        <f>K103/$K$104*$L$104</f>
        <v>29.20353982300885</v>
      </c>
      <c r="M103" s="38">
        <v>0</v>
      </c>
      <c r="N103" s="45">
        <f>M103/M104*N104</f>
        <v>0</v>
      </c>
      <c r="O103" s="38">
        <f t="shared" ref="O103:O105" si="52">F103+H103+K103+M103</f>
        <v>5.25</v>
      </c>
      <c r="P103" s="38">
        <f t="shared" ref="P103:P105" si="53">J103+L103+N103</f>
        <v>30.86691301076376</v>
      </c>
      <c r="Q103" s="60"/>
      <c r="R103" s="102"/>
      <c r="S103" s="100"/>
    </row>
    <row r="104" spans="1:19" ht="30" customHeight="1" x14ac:dyDescent="0.25">
      <c r="A104" s="85">
        <v>3</v>
      </c>
      <c r="B104" s="86" t="s">
        <v>406</v>
      </c>
      <c r="C104" s="87" t="s">
        <v>399</v>
      </c>
      <c r="D104" s="82" t="s">
        <v>770</v>
      </c>
      <c r="E104" s="38">
        <v>751.48500000000001</v>
      </c>
      <c r="F104" s="38">
        <f t="shared" ref="F104" si="54">E104/4</f>
        <v>187.87125</v>
      </c>
      <c r="G104" s="38">
        <v>125</v>
      </c>
      <c r="H104" s="45">
        <v>0</v>
      </c>
      <c r="I104" s="38">
        <f>H104/H105*I105</f>
        <v>0</v>
      </c>
      <c r="J104" s="38">
        <f t="shared" si="51"/>
        <v>125</v>
      </c>
      <c r="K104" s="38">
        <v>28.25</v>
      </c>
      <c r="L104" s="38">
        <v>300</v>
      </c>
      <c r="M104" s="45">
        <v>30</v>
      </c>
      <c r="N104" s="38">
        <v>200</v>
      </c>
      <c r="O104" s="38">
        <f t="shared" si="52"/>
        <v>246.12125</v>
      </c>
      <c r="P104" s="38">
        <f t="shared" si="53"/>
        <v>625</v>
      </c>
      <c r="Q104" s="60"/>
      <c r="R104" s="102"/>
      <c r="S104" s="100"/>
    </row>
    <row r="105" spans="1:19" ht="30" customHeight="1" x14ac:dyDescent="0.25">
      <c r="A105" s="85">
        <v>4</v>
      </c>
      <c r="B105" s="86" t="s">
        <v>600</v>
      </c>
      <c r="C105" s="87" t="s">
        <v>599</v>
      </c>
      <c r="D105" s="82" t="s">
        <v>770</v>
      </c>
      <c r="E105" s="40">
        <v>10</v>
      </c>
      <c r="F105" s="38">
        <f t="shared" ref="F105" si="55">E105/4</f>
        <v>2.5</v>
      </c>
      <c r="G105" s="38">
        <f>F105/$F$104*$G$104</f>
        <v>1.6633731877549121</v>
      </c>
      <c r="H105" s="40">
        <v>51</v>
      </c>
      <c r="I105" s="40">
        <v>375</v>
      </c>
      <c r="J105" s="38">
        <f>G105+I105</f>
        <v>376.66337318775493</v>
      </c>
      <c r="K105" s="40">
        <v>2.5499999999999998</v>
      </c>
      <c r="L105" s="45">
        <f>K105/$K$104*$L$104</f>
        <v>27.079646017699115</v>
      </c>
      <c r="M105" s="40">
        <v>20</v>
      </c>
      <c r="N105" s="54">
        <f>M105/$M$104*$N$104</f>
        <v>133.33333333333331</v>
      </c>
      <c r="O105" s="38">
        <f t="shared" si="52"/>
        <v>76.05</v>
      </c>
      <c r="P105" s="38">
        <f t="shared" si="53"/>
        <v>537.07635253878743</v>
      </c>
      <c r="Q105" s="60"/>
      <c r="R105" s="102"/>
      <c r="S105" s="100"/>
    </row>
    <row r="106" spans="1:19" x14ac:dyDescent="0.25">
      <c r="A106" s="50"/>
      <c r="B106" s="50"/>
      <c r="C106" s="50"/>
      <c r="D106" s="50"/>
      <c r="E106" s="50"/>
      <c r="F106" s="50"/>
      <c r="G106" s="50"/>
      <c r="H106" s="50"/>
      <c r="I106" s="90"/>
      <c r="J106" s="90"/>
      <c r="K106" s="50"/>
      <c r="L106" s="90"/>
      <c r="M106" s="50"/>
      <c r="N106" s="90"/>
      <c r="O106" s="50"/>
      <c r="P106" s="50"/>
      <c r="Q106" s="50"/>
      <c r="R106" s="100"/>
      <c r="S106" s="100"/>
    </row>
    <row r="107" spans="1:19" ht="38.25" x14ac:dyDescent="0.25">
      <c r="A107" s="84" t="s">
        <v>285</v>
      </c>
      <c r="B107" s="84" t="s">
        <v>264</v>
      </c>
      <c r="C107" s="92" t="s">
        <v>284</v>
      </c>
      <c r="D107" s="74" t="s">
        <v>266</v>
      </c>
      <c r="E107" s="252" t="s">
        <v>267</v>
      </c>
      <c r="F107" s="252"/>
      <c r="G107" s="252"/>
      <c r="H107" s="252"/>
      <c r="I107" s="252"/>
      <c r="J107" s="84"/>
      <c r="K107" s="252" t="s">
        <v>268</v>
      </c>
      <c r="L107" s="252"/>
      <c r="M107" s="252" t="s">
        <v>269</v>
      </c>
      <c r="N107" s="252"/>
      <c r="O107" s="84"/>
      <c r="P107" s="97"/>
      <c r="Q107" s="50"/>
      <c r="R107" s="100"/>
      <c r="S107" s="100"/>
    </row>
    <row r="108" spans="1:19" ht="120" customHeight="1" x14ac:dyDescent="0.25">
      <c r="A108" s="259" t="s">
        <v>69</v>
      </c>
      <c r="B108" s="259"/>
      <c r="C108" s="259"/>
      <c r="D108" s="259"/>
      <c r="E108" s="79" t="s">
        <v>271</v>
      </c>
      <c r="F108" s="79" t="s">
        <v>272</v>
      </c>
      <c r="G108" s="79" t="s">
        <v>273</v>
      </c>
      <c r="H108" s="79" t="s">
        <v>274</v>
      </c>
      <c r="I108" s="59" t="s">
        <v>275</v>
      </c>
      <c r="J108" s="80" t="s">
        <v>276</v>
      </c>
      <c r="K108" s="79" t="s">
        <v>271</v>
      </c>
      <c r="L108" s="81" t="s">
        <v>277</v>
      </c>
      <c r="M108" s="79" t="s">
        <v>278</v>
      </c>
      <c r="N108" s="79" t="s">
        <v>282</v>
      </c>
      <c r="O108" s="84" t="s">
        <v>270</v>
      </c>
      <c r="P108" s="84" t="s">
        <v>279</v>
      </c>
      <c r="Q108" s="50"/>
      <c r="R108" s="100"/>
      <c r="S108" s="100"/>
    </row>
    <row r="109" spans="1:19" ht="30" customHeight="1" x14ac:dyDescent="0.25">
      <c r="A109" s="85">
        <v>1</v>
      </c>
      <c r="B109" s="86" t="s">
        <v>887</v>
      </c>
      <c r="C109" s="87" t="s">
        <v>888</v>
      </c>
      <c r="D109" s="82" t="s">
        <v>711</v>
      </c>
      <c r="E109" s="38">
        <v>10</v>
      </c>
      <c r="F109" s="38">
        <f>E109/4</f>
        <v>2.5</v>
      </c>
      <c r="G109" s="40">
        <f t="shared" ref="G109:G115" si="56">F109*$G$116/$F$116</f>
        <v>3.6780932764454906</v>
      </c>
      <c r="H109" s="38">
        <v>60</v>
      </c>
      <c r="I109" s="38">
        <f t="shared" ref="I109:I117" si="57">H109*$I$118/$H$118</f>
        <v>100</v>
      </c>
      <c r="J109" s="38">
        <f>G109+I109</f>
        <v>103.67809327644549</v>
      </c>
      <c r="K109" s="38">
        <v>100.25</v>
      </c>
      <c r="L109" s="38">
        <f t="shared" ref="L109:L132" si="58">K109*$L$133/$K$133</f>
        <v>88.690651725154822</v>
      </c>
      <c r="M109" s="38">
        <v>0</v>
      </c>
      <c r="N109" s="38">
        <f>M109*$N$136/$M$136</f>
        <v>0</v>
      </c>
      <c r="O109" s="38">
        <f>F109+H109+K109+M109</f>
        <v>162.75</v>
      </c>
      <c r="P109" s="38">
        <f>J109+L109+N109</f>
        <v>192.3687450016003</v>
      </c>
      <c r="Q109" s="60"/>
      <c r="R109" s="100"/>
      <c r="S109" s="100"/>
    </row>
    <row r="110" spans="1:19" ht="30" customHeight="1" x14ac:dyDescent="0.25">
      <c r="A110" s="85">
        <v>2</v>
      </c>
      <c r="B110" s="86" t="s">
        <v>54</v>
      </c>
      <c r="C110" s="87" t="s">
        <v>55</v>
      </c>
      <c r="D110" s="82" t="s">
        <v>711</v>
      </c>
      <c r="E110" s="38">
        <v>91.35</v>
      </c>
      <c r="F110" s="38">
        <f t="shared" ref="F110:F141" si="59">E110/4</f>
        <v>22.837499999999999</v>
      </c>
      <c r="G110" s="40">
        <f t="shared" si="56"/>
        <v>33.599382080329555</v>
      </c>
      <c r="H110" s="38">
        <v>0</v>
      </c>
      <c r="I110" s="38">
        <f t="shared" si="57"/>
        <v>0</v>
      </c>
      <c r="J110" s="38">
        <f t="shared" ref="J110:J141" si="60">G110+I110</f>
        <v>33.599382080329555</v>
      </c>
      <c r="K110" s="38">
        <v>139.6</v>
      </c>
      <c r="L110" s="38">
        <f t="shared" si="58"/>
        <v>123.50339132999115</v>
      </c>
      <c r="M110" s="38">
        <v>0</v>
      </c>
      <c r="N110" s="38">
        <f t="shared" ref="N110:N135" si="61">M110*$N$136/$M$136</f>
        <v>0</v>
      </c>
      <c r="O110" s="38">
        <f t="shared" ref="O110:O141" si="62">F110+H110+K110+M110</f>
        <v>162.4375</v>
      </c>
      <c r="P110" s="38">
        <f t="shared" ref="P110:P141" si="63">J110+L110+N110</f>
        <v>157.10277341032071</v>
      </c>
      <c r="Q110" s="60"/>
      <c r="R110" s="100"/>
      <c r="S110" s="100"/>
    </row>
    <row r="111" spans="1:19" ht="30" customHeight="1" x14ac:dyDescent="0.25">
      <c r="A111" s="85">
        <v>3</v>
      </c>
      <c r="B111" s="86" t="s">
        <v>493</v>
      </c>
      <c r="C111" s="82" t="s">
        <v>492</v>
      </c>
      <c r="D111" s="82" t="s">
        <v>711</v>
      </c>
      <c r="E111" s="38">
        <v>113.69499999999999</v>
      </c>
      <c r="F111" s="38">
        <f t="shared" si="59"/>
        <v>28.423749999999998</v>
      </c>
      <c r="G111" s="40">
        <f t="shared" si="56"/>
        <v>41.818081506547003</v>
      </c>
      <c r="H111" s="38">
        <v>0</v>
      </c>
      <c r="I111" s="38">
        <f t="shared" si="57"/>
        <v>0</v>
      </c>
      <c r="J111" s="38">
        <f t="shared" si="60"/>
        <v>41.818081506547003</v>
      </c>
      <c r="K111" s="38">
        <v>3.4</v>
      </c>
      <c r="L111" s="38">
        <f t="shared" si="58"/>
        <v>3.0079622530227068</v>
      </c>
      <c r="M111" s="38">
        <v>40</v>
      </c>
      <c r="N111" s="38">
        <f t="shared" si="61"/>
        <v>40</v>
      </c>
      <c r="O111" s="38">
        <f t="shared" si="62"/>
        <v>71.82374999999999</v>
      </c>
      <c r="P111" s="38">
        <f t="shared" si="63"/>
        <v>84.8260437595697</v>
      </c>
      <c r="Q111" s="60"/>
      <c r="R111" s="100"/>
      <c r="S111" s="100"/>
    </row>
    <row r="112" spans="1:19" ht="30" customHeight="1" x14ac:dyDescent="0.25">
      <c r="A112" s="85">
        <v>4</v>
      </c>
      <c r="B112" s="86" t="s">
        <v>929</v>
      </c>
      <c r="C112" s="82" t="s">
        <v>930</v>
      </c>
      <c r="D112" s="82" t="s">
        <v>711</v>
      </c>
      <c r="E112" s="38">
        <v>23.695</v>
      </c>
      <c r="F112" s="38">
        <f t="shared" si="59"/>
        <v>5.9237500000000001</v>
      </c>
      <c r="G112" s="40">
        <f t="shared" si="56"/>
        <v>8.7152420185375892</v>
      </c>
      <c r="H112" s="38">
        <v>75</v>
      </c>
      <c r="I112" s="38">
        <f t="shared" si="57"/>
        <v>125</v>
      </c>
      <c r="J112" s="38">
        <f t="shared" si="60"/>
        <v>133.71524201853759</v>
      </c>
      <c r="K112" s="38">
        <v>26.9</v>
      </c>
      <c r="L112" s="38">
        <f t="shared" si="58"/>
        <v>23.798289590091418</v>
      </c>
      <c r="M112" s="38">
        <v>110</v>
      </c>
      <c r="N112" s="38">
        <f t="shared" si="61"/>
        <v>110</v>
      </c>
      <c r="O112" s="38">
        <f t="shared" si="62"/>
        <v>217.82374999999999</v>
      </c>
      <c r="P112" s="38">
        <f t="shared" si="63"/>
        <v>267.51353160862902</v>
      </c>
      <c r="Q112" s="60"/>
      <c r="R112" s="100"/>
      <c r="S112" s="100"/>
    </row>
    <row r="113" spans="1:19" ht="30" customHeight="1" x14ac:dyDescent="0.25">
      <c r="A113" s="85">
        <v>5</v>
      </c>
      <c r="B113" s="86" t="s">
        <v>687</v>
      </c>
      <c r="C113" s="82" t="s">
        <v>686</v>
      </c>
      <c r="D113" s="82" t="s">
        <v>711</v>
      </c>
      <c r="E113" s="38">
        <v>59.5</v>
      </c>
      <c r="F113" s="38">
        <f t="shared" si="59"/>
        <v>14.875</v>
      </c>
      <c r="G113" s="40">
        <f t="shared" si="56"/>
        <v>21.884654994850667</v>
      </c>
      <c r="H113" s="38">
        <v>0</v>
      </c>
      <c r="I113" s="38">
        <f t="shared" si="57"/>
        <v>0</v>
      </c>
      <c r="J113" s="38">
        <f t="shared" si="60"/>
        <v>21.884654994850667</v>
      </c>
      <c r="K113" s="38">
        <v>3.75</v>
      </c>
      <c r="L113" s="38">
        <f t="shared" si="58"/>
        <v>3.3176054261279857</v>
      </c>
      <c r="M113" s="38">
        <v>0</v>
      </c>
      <c r="N113" s="38">
        <f t="shared" si="61"/>
        <v>0</v>
      </c>
      <c r="O113" s="38">
        <f t="shared" si="62"/>
        <v>18.625</v>
      </c>
      <c r="P113" s="38">
        <f t="shared" si="63"/>
        <v>25.202260420978654</v>
      </c>
      <c r="Q113" s="60"/>
      <c r="R113" s="100"/>
      <c r="S113" s="100"/>
    </row>
    <row r="114" spans="1:19" ht="30" customHeight="1" x14ac:dyDescent="0.25">
      <c r="A114" s="85">
        <v>6</v>
      </c>
      <c r="B114" s="86" t="s">
        <v>646</v>
      </c>
      <c r="C114" s="82" t="s">
        <v>645</v>
      </c>
      <c r="D114" s="82" t="s">
        <v>711</v>
      </c>
      <c r="E114" s="38">
        <v>62</v>
      </c>
      <c r="F114" s="38">
        <f t="shared" si="59"/>
        <v>15.5</v>
      </c>
      <c r="G114" s="40">
        <f t="shared" si="56"/>
        <v>22.804178313962041</v>
      </c>
      <c r="H114" s="38">
        <v>78.45</v>
      </c>
      <c r="I114" s="38">
        <f t="shared" si="57"/>
        <v>130.75</v>
      </c>
      <c r="J114" s="38">
        <f t="shared" si="60"/>
        <v>153.55417831396204</v>
      </c>
      <c r="K114" s="38">
        <v>59.7</v>
      </c>
      <c r="L114" s="38">
        <f t="shared" si="58"/>
        <v>52.816278383957531</v>
      </c>
      <c r="M114" s="38">
        <v>110</v>
      </c>
      <c r="N114" s="38">
        <f t="shared" si="61"/>
        <v>110</v>
      </c>
      <c r="O114" s="38">
        <f t="shared" si="62"/>
        <v>263.64999999999998</v>
      </c>
      <c r="P114" s="38">
        <f t="shared" si="63"/>
        <v>316.37045669791956</v>
      </c>
      <c r="Q114" s="60"/>
      <c r="R114" s="100"/>
      <c r="S114" s="100"/>
    </row>
    <row r="115" spans="1:19" ht="30" customHeight="1" x14ac:dyDescent="0.25">
      <c r="A115" s="85">
        <v>8</v>
      </c>
      <c r="B115" s="86" t="s">
        <v>901</v>
      </c>
      <c r="C115" s="82" t="s">
        <v>902</v>
      </c>
      <c r="D115" s="82" t="s">
        <v>711</v>
      </c>
      <c r="E115" s="38">
        <v>200</v>
      </c>
      <c r="F115" s="38">
        <f t="shared" si="59"/>
        <v>50</v>
      </c>
      <c r="G115" s="40">
        <f t="shared" si="56"/>
        <v>73.561865528909806</v>
      </c>
      <c r="H115" s="38">
        <v>0</v>
      </c>
      <c r="I115" s="38">
        <f t="shared" si="57"/>
        <v>0</v>
      </c>
      <c r="J115" s="38">
        <f t="shared" si="60"/>
        <v>73.561865528909806</v>
      </c>
      <c r="K115" s="38">
        <v>0</v>
      </c>
      <c r="L115" s="38">
        <f t="shared" si="58"/>
        <v>0</v>
      </c>
      <c r="M115" s="38">
        <v>0</v>
      </c>
      <c r="N115" s="38">
        <f t="shared" si="61"/>
        <v>0</v>
      </c>
      <c r="O115" s="38">
        <f t="shared" si="62"/>
        <v>50</v>
      </c>
      <c r="P115" s="38">
        <f t="shared" si="63"/>
        <v>73.561865528909806</v>
      </c>
      <c r="Q115" s="60"/>
      <c r="R115" s="100"/>
      <c r="S115" s="100"/>
    </row>
    <row r="116" spans="1:19" ht="30" customHeight="1" x14ac:dyDescent="0.25">
      <c r="A116" s="85">
        <v>9</v>
      </c>
      <c r="B116" s="86" t="s">
        <v>721</v>
      </c>
      <c r="C116" s="82" t="s">
        <v>722</v>
      </c>
      <c r="D116" s="82" t="s">
        <v>711</v>
      </c>
      <c r="E116" s="38">
        <v>339.85</v>
      </c>
      <c r="F116" s="38">
        <f t="shared" si="59"/>
        <v>84.962500000000006</v>
      </c>
      <c r="G116" s="38">
        <v>125</v>
      </c>
      <c r="H116" s="38">
        <v>0</v>
      </c>
      <c r="I116" s="38">
        <f t="shared" si="57"/>
        <v>0</v>
      </c>
      <c r="J116" s="38">
        <f t="shared" si="60"/>
        <v>125</v>
      </c>
      <c r="K116" s="38">
        <v>34.65</v>
      </c>
      <c r="L116" s="38">
        <f t="shared" si="58"/>
        <v>30.654674137422589</v>
      </c>
      <c r="M116" s="38">
        <v>150</v>
      </c>
      <c r="N116" s="38">
        <f t="shared" si="61"/>
        <v>150</v>
      </c>
      <c r="O116" s="38">
        <f t="shared" si="62"/>
        <v>269.61250000000001</v>
      </c>
      <c r="P116" s="38">
        <f t="shared" si="63"/>
        <v>305.6546741374226</v>
      </c>
      <c r="Q116" s="60"/>
      <c r="R116" s="100"/>
      <c r="S116" s="100"/>
    </row>
    <row r="117" spans="1:19" ht="30" customHeight="1" x14ac:dyDescent="0.25">
      <c r="A117" s="85">
        <v>10</v>
      </c>
      <c r="B117" s="86" t="s">
        <v>562</v>
      </c>
      <c r="C117" s="82" t="s">
        <v>561</v>
      </c>
      <c r="D117" s="82" t="s">
        <v>727</v>
      </c>
      <c r="E117" s="40">
        <v>74.405000000000001</v>
      </c>
      <c r="F117" s="38">
        <f t="shared" si="59"/>
        <v>18.60125</v>
      </c>
      <c r="G117" s="40">
        <f>F117*$G$116/$F$116</f>
        <v>27.366853023392672</v>
      </c>
      <c r="H117" s="54">
        <v>0</v>
      </c>
      <c r="I117" s="38">
        <f t="shared" si="57"/>
        <v>0</v>
      </c>
      <c r="J117" s="38">
        <f t="shared" si="60"/>
        <v>27.366853023392672</v>
      </c>
      <c r="K117" s="54">
        <v>0</v>
      </c>
      <c r="L117" s="38">
        <f t="shared" si="58"/>
        <v>0</v>
      </c>
      <c r="M117" s="54">
        <v>0</v>
      </c>
      <c r="N117" s="38">
        <f t="shared" si="61"/>
        <v>0</v>
      </c>
      <c r="O117" s="38">
        <f t="shared" si="62"/>
        <v>18.60125</v>
      </c>
      <c r="P117" s="38">
        <f t="shared" si="63"/>
        <v>27.366853023392672</v>
      </c>
      <c r="Q117" s="60"/>
      <c r="R117" s="100"/>
      <c r="S117" s="100"/>
    </row>
    <row r="118" spans="1:19" ht="30" customHeight="1" x14ac:dyDescent="0.25">
      <c r="A118" s="85">
        <v>11</v>
      </c>
      <c r="B118" s="86" t="s">
        <v>463</v>
      </c>
      <c r="C118" s="82" t="s">
        <v>462</v>
      </c>
      <c r="D118" s="82" t="s">
        <v>727</v>
      </c>
      <c r="E118" s="38">
        <v>10</v>
      </c>
      <c r="F118" s="38">
        <f t="shared" si="59"/>
        <v>2.5</v>
      </c>
      <c r="G118" s="40">
        <f t="shared" ref="G118:G141" si="64">F118*$G$116/$F$116</f>
        <v>3.6780932764454906</v>
      </c>
      <c r="H118" s="38">
        <v>225</v>
      </c>
      <c r="I118" s="38">
        <v>375</v>
      </c>
      <c r="J118" s="38">
        <f t="shared" si="60"/>
        <v>378.67809327644551</v>
      </c>
      <c r="K118" s="38">
        <v>60.2</v>
      </c>
      <c r="L118" s="38">
        <f t="shared" si="58"/>
        <v>53.258625774107927</v>
      </c>
      <c r="M118" s="38">
        <v>110</v>
      </c>
      <c r="N118" s="38">
        <f t="shared" si="61"/>
        <v>110</v>
      </c>
      <c r="O118" s="38">
        <f t="shared" si="62"/>
        <v>397.7</v>
      </c>
      <c r="P118" s="38">
        <f t="shared" si="63"/>
        <v>541.93671905055339</v>
      </c>
      <c r="Q118" s="60"/>
      <c r="R118" s="100"/>
      <c r="S118" s="100"/>
    </row>
    <row r="119" spans="1:19" ht="30" customHeight="1" x14ac:dyDescent="0.25">
      <c r="A119" s="85">
        <v>12</v>
      </c>
      <c r="B119" s="86" t="s">
        <v>465</v>
      </c>
      <c r="C119" s="82" t="s">
        <v>464</v>
      </c>
      <c r="D119" s="82" t="s">
        <v>727</v>
      </c>
      <c r="E119" s="38">
        <v>66.25</v>
      </c>
      <c r="F119" s="38">
        <f t="shared" si="59"/>
        <v>16.5625</v>
      </c>
      <c r="G119" s="40">
        <f t="shared" si="64"/>
        <v>24.367367956451375</v>
      </c>
      <c r="H119" s="45">
        <v>0</v>
      </c>
      <c r="I119" s="38">
        <f>H119*$I$118/$H$118</f>
        <v>0</v>
      </c>
      <c r="J119" s="38">
        <f t="shared" si="60"/>
        <v>24.367367956451375</v>
      </c>
      <c r="K119" s="38">
        <v>41.4</v>
      </c>
      <c r="L119" s="38">
        <f t="shared" si="58"/>
        <v>36.626363904452958</v>
      </c>
      <c r="M119" s="38">
        <v>0</v>
      </c>
      <c r="N119" s="38">
        <f t="shared" si="61"/>
        <v>0</v>
      </c>
      <c r="O119" s="38">
        <f t="shared" si="62"/>
        <v>57.962499999999999</v>
      </c>
      <c r="P119" s="38">
        <f t="shared" si="63"/>
        <v>60.993731860904333</v>
      </c>
      <c r="Q119" s="60"/>
      <c r="R119" s="100"/>
      <c r="S119" s="100"/>
    </row>
    <row r="120" spans="1:19" ht="30" customHeight="1" x14ac:dyDescent="0.25">
      <c r="A120" s="85">
        <v>13</v>
      </c>
      <c r="B120" s="86" t="s">
        <v>58</v>
      </c>
      <c r="C120" s="82" t="s">
        <v>59</v>
      </c>
      <c r="D120" s="82" t="s">
        <v>736</v>
      </c>
      <c r="E120" s="38">
        <v>10</v>
      </c>
      <c r="F120" s="38">
        <f t="shared" si="59"/>
        <v>2.5</v>
      </c>
      <c r="G120" s="40">
        <f t="shared" si="64"/>
        <v>3.6780932764454906</v>
      </c>
      <c r="H120" s="38">
        <v>0</v>
      </c>
      <c r="I120" s="38">
        <f t="shared" ref="I120:I141" si="65">H120*$I$118/$H$118</f>
        <v>0</v>
      </c>
      <c r="J120" s="38">
        <f t="shared" si="60"/>
        <v>3.6780932764454906</v>
      </c>
      <c r="K120" s="38">
        <v>25</v>
      </c>
      <c r="L120" s="38">
        <f t="shared" si="58"/>
        <v>22.117369507519903</v>
      </c>
      <c r="M120" s="38">
        <v>0</v>
      </c>
      <c r="N120" s="38">
        <f t="shared" si="61"/>
        <v>0</v>
      </c>
      <c r="O120" s="38">
        <f t="shared" si="62"/>
        <v>27.5</v>
      </c>
      <c r="P120" s="38">
        <f t="shared" si="63"/>
        <v>25.795462783965394</v>
      </c>
      <c r="Q120" s="60"/>
      <c r="R120" s="100"/>
      <c r="S120" s="100"/>
    </row>
    <row r="121" spans="1:19" ht="30" customHeight="1" x14ac:dyDescent="0.25">
      <c r="A121" s="85">
        <v>14</v>
      </c>
      <c r="B121" s="86" t="s">
        <v>5</v>
      </c>
      <c r="C121" s="82" t="s">
        <v>6</v>
      </c>
      <c r="D121" s="82" t="s">
        <v>736</v>
      </c>
      <c r="E121" s="38">
        <v>25</v>
      </c>
      <c r="F121" s="38">
        <f t="shared" si="59"/>
        <v>6.25</v>
      </c>
      <c r="G121" s="40">
        <f t="shared" si="64"/>
        <v>9.1952331911137257</v>
      </c>
      <c r="H121" s="38">
        <v>0</v>
      </c>
      <c r="I121" s="38">
        <f t="shared" si="65"/>
        <v>0</v>
      </c>
      <c r="J121" s="38">
        <f t="shared" si="60"/>
        <v>9.1952331911137257</v>
      </c>
      <c r="K121" s="38">
        <v>177.65</v>
      </c>
      <c r="L121" s="38">
        <f t="shared" si="58"/>
        <v>157.16602772043643</v>
      </c>
      <c r="M121" s="38">
        <v>0</v>
      </c>
      <c r="N121" s="38">
        <f t="shared" si="61"/>
        <v>0</v>
      </c>
      <c r="O121" s="38">
        <f t="shared" si="62"/>
        <v>183.9</v>
      </c>
      <c r="P121" s="38">
        <f t="shared" si="63"/>
        <v>166.36126091155015</v>
      </c>
      <c r="Q121" s="60"/>
      <c r="R121" s="100"/>
      <c r="S121" s="100"/>
    </row>
    <row r="122" spans="1:19" ht="30" customHeight="1" x14ac:dyDescent="0.25">
      <c r="A122" s="85">
        <v>16</v>
      </c>
      <c r="B122" s="86" t="s">
        <v>533</v>
      </c>
      <c r="C122" s="82" t="s">
        <v>532</v>
      </c>
      <c r="D122" s="82" t="s">
        <v>736</v>
      </c>
      <c r="E122" s="38">
        <v>124.7</v>
      </c>
      <c r="F122" s="38">
        <f t="shared" si="59"/>
        <v>31.175000000000001</v>
      </c>
      <c r="G122" s="40">
        <f t="shared" si="64"/>
        <v>45.865823157275265</v>
      </c>
      <c r="H122" s="38">
        <v>0</v>
      </c>
      <c r="I122" s="38">
        <f t="shared" si="65"/>
        <v>0</v>
      </c>
      <c r="J122" s="38">
        <f t="shared" si="60"/>
        <v>45.865823157275265</v>
      </c>
      <c r="K122" s="38">
        <v>53.2</v>
      </c>
      <c r="L122" s="38">
        <f t="shared" si="58"/>
        <v>47.065762312002356</v>
      </c>
      <c r="M122" s="38">
        <v>140</v>
      </c>
      <c r="N122" s="38">
        <f t="shared" si="61"/>
        <v>140</v>
      </c>
      <c r="O122" s="38">
        <f t="shared" si="62"/>
        <v>224.375</v>
      </c>
      <c r="P122" s="38">
        <f t="shared" si="63"/>
        <v>232.93158546927762</v>
      </c>
      <c r="Q122" s="60"/>
      <c r="R122" s="100"/>
      <c r="S122" s="100"/>
    </row>
    <row r="123" spans="1:19" ht="30" customHeight="1" x14ac:dyDescent="0.25">
      <c r="A123" s="85">
        <v>17</v>
      </c>
      <c r="B123" s="86" t="s">
        <v>70</v>
      </c>
      <c r="C123" s="82" t="s">
        <v>71</v>
      </c>
      <c r="D123" s="82" t="s">
        <v>736</v>
      </c>
      <c r="E123" s="38">
        <v>45</v>
      </c>
      <c r="F123" s="38">
        <f t="shared" si="59"/>
        <v>11.25</v>
      </c>
      <c r="G123" s="40">
        <f t="shared" si="64"/>
        <v>16.551419744004708</v>
      </c>
      <c r="H123" s="38">
        <v>33.299999999999997</v>
      </c>
      <c r="I123" s="38">
        <f t="shared" si="65"/>
        <v>55.499999999999993</v>
      </c>
      <c r="J123" s="38">
        <f t="shared" si="60"/>
        <v>72.051419744004704</v>
      </c>
      <c r="K123" s="38">
        <v>196.4</v>
      </c>
      <c r="L123" s="38">
        <f t="shared" si="58"/>
        <v>173.75405485107638</v>
      </c>
      <c r="M123" s="38">
        <v>40</v>
      </c>
      <c r="N123" s="38">
        <f t="shared" si="61"/>
        <v>40</v>
      </c>
      <c r="O123" s="38">
        <f t="shared" si="62"/>
        <v>280.95</v>
      </c>
      <c r="P123" s="38">
        <f t="shared" si="63"/>
        <v>285.80547459508108</v>
      </c>
      <c r="Q123" s="60"/>
      <c r="R123" s="100"/>
      <c r="S123" s="100"/>
    </row>
    <row r="124" spans="1:19" ht="30" customHeight="1" x14ac:dyDescent="0.25">
      <c r="A124" s="85">
        <v>18</v>
      </c>
      <c r="B124" s="86" t="s">
        <v>737</v>
      </c>
      <c r="C124" s="82" t="s">
        <v>738</v>
      </c>
      <c r="D124" s="82" t="s">
        <v>736</v>
      </c>
      <c r="E124" s="38">
        <v>19.75</v>
      </c>
      <c r="F124" s="38">
        <f t="shared" si="59"/>
        <v>4.9375</v>
      </c>
      <c r="G124" s="40">
        <f t="shared" si="64"/>
        <v>7.2642342209798434</v>
      </c>
      <c r="H124" s="38">
        <v>0</v>
      </c>
      <c r="I124" s="38">
        <f t="shared" si="65"/>
        <v>0</v>
      </c>
      <c r="J124" s="38">
        <f t="shared" si="60"/>
        <v>7.2642342209798434</v>
      </c>
      <c r="K124" s="38">
        <v>300.2</v>
      </c>
      <c r="L124" s="38">
        <f t="shared" si="58"/>
        <v>265.58537304629903</v>
      </c>
      <c r="M124" s="38">
        <v>20</v>
      </c>
      <c r="N124" s="38">
        <f t="shared" si="61"/>
        <v>20</v>
      </c>
      <c r="O124" s="38">
        <f t="shared" si="62"/>
        <v>325.13749999999999</v>
      </c>
      <c r="P124" s="38">
        <f t="shared" si="63"/>
        <v>292.84960726727888</v>
      </c>
      <c r="Q124" s="60"/>
      <c r="R124" s="100"/>
      <c r="S124" s="100"/>
    </row>
    <row r="125" spans="1:19" ht="30" customHeight="1" x14ac:dyDescent="0.25">
      <c r="A125" s="85">
        <v>19</v>
      </c>
      <c r="B125" s="86" t="s">
        <v>673</v>
      </c>
      <c r="C125" s="82" t="s">
        <v>672</v>
      </c>
      <c r="D125" s="82" t="s">
        <v>736</v>
      </c>
      <c r="E125" s="38">
        <v>211.57499999999999</v>
      </c>
      <c r="F125" s="38">
        <f t="shared" si="59"/>
        <v>52.893749999999997</v>
      </c>
      <c r="G125" s="40">
        <f t="shared" si="64"/>
        <v>77.819258496395463</v>
      </c>
      <c r="H125" s="38">
        <v>60</v>
      </c>
      <c r="I125" s="38">
        <f t="shared" si="65"/>
        <v>100</v>
      </c>
      <c r="J125" s="38">
        <f t="shared" si="60"/>
        <v>177.81925849639546</v>
      </c>
      <c r="K125" s="38">
        <v>159</v>
      </c>
      <c r="L125" s="38">
        <f t="shared" si="58"/>
        <v>140.66647006782659</v>
      </c>
      <c r="M125" s="38">
        <v>30</v>
      </c>
      <c r="N125" s="38">
        <f t="shared" si="61"/>
        <v>30</v>
      </c>
      <c r="O125" s="38">
        <f t="shared" si="62"/>
        <v>301.89375000000001</v>
      </c>
      <c r="P125" s="38">
        <f t="shared" si="63"/>
        <v>348.48572856422209</v>
      </c>
      <c r="Q125" s="60"/>
      <c r="R125" s="100"/>
      <c r="S125" s="100"/>
    </row>
    <row r="126" spans="1:19" ht="30" customHeight="1" x14ac:dyDescent="0.25">
      <c r="A126" s="85">
        <v>20</v>
      </c>
      <c r="B126" s="86" t="s">
        <v>745</v>
      </c>
      <c r="C126" s="82" t="s">
        <v>746</v>
      </c>
      <c r="D126" s="82" t="s">
        <v>736</v>
      </c>
      <c r="E126" s="38">
        <v>70.75</v>
      </c>
      <c r="F126" s="38">
        <f t="shared" si="59"/>
        <v>17.6875</v>
      </c>
      <c r="G126" s="40">
        <f t="shared" si="64"/>
        <v>26.022509930851843</v>
      </c>
      <c r="H126" s="38">
        <v>0</v>
      </c>
      <c r="I126" s="38">
        <f t="shared" si="65"/>
        <v>0</v>
      </c>
      <c r="J126" s="38">
        <f t="shared" si="60"/>
        <v>26.022509930851843</v>
      </c>
      <c r="K126" s="38">
        <v>323.14999999999998</v>
      </c>
      <c r="L126" s="38">
        <f t="shared" si="58"/>
        <v>285.88911825420229</v>
      </c>
      <c r="M126" s="38">
        <v>0</v>
      </c>
      <c r="N126" s="38">
        <f t="shared" si="61"/>
        <v>0</v>
      </c>
      <c r="O126" s="38">
        <f t="shared" si="62"/>
        <v>340.83749999999998</v>
      </c>
      <c r="P126" s="38">
        <f t="shared" si="63"/>
        <v>311.91162818505416</v>
      </c>
      <c r="Q126" s="60"/>
      <c r="R126" s="100"/>
      <c r="S126" s="100"/>
    </row>
    <row r="127" spans="1:19" ht="30" customHeight="1" x14ac:dyDescent="0.25">
      <c r="A127" s="85">
        <v>21</v>
      </c>
      <c r="B127" s="86" t="s">
        <v>7</v>
      </c>
      <c r="C127" s="82" t="s">
        <v>8</v>
      </c>
      <c r="D127" s="82" t="s">
        <v>747</v>
      </c>
      <c r="E127" s="38">
        <v>0</v>
      </c>
      <c r="F127" s="38">
        <f t="shared" si="59"/>
        <v>0</v>
      </c>
      <c r="G127" s="40">
        <f t="shared" si="64"/>
        <v>0</v>
      </c>
      <c r="H127" s="38">
        <v>0</v>
      </c>
      <c r="I127" s="38">
        <f t="shared" si="65"/>
        <v>0</v>
      </c>
      <c r="J127" s="38">
        <f t="shared" si="60"/>
        <v>0</v>
      </c>
      <c r="K127" s="38">
        <v>30</v>
      </c>
      <c r="L127" s="38">
        <f t="shared" si="58"/>
        <v>26.540843409023886</v>
      </c>
      <c r="M127" s="38">
        <v>0</v>
      </c>
      <c r="N127" s="38">
        <f t="shared" si="61"/>
        <v>0</v>
      </c>
      <c r="O127" s="38">
        <f t="shared" si="62"/>
        <v>30</v>
      </c>
      <c r="P127" s="38">
        <f t="shared" si="63"/>
        <v>26.540843409023886</v>
      </c>
      <c r="Q127" s="60"/>
      <c r="R127" s="100"/>
      <c r="S127" s="100"/>
    </row>
    <row r="128" spans="1:19" ht="30" customHeight="1" x14ac:dyDescent="0.25">
      <c r="A128" s="85">
        <v>22</v>
      </c>
      <c r="B128" s="86" t="s">
        <v>652</v>
      </c>
      <c r="C128" s="82" t="s">
        <v>651</v>
      </c>
      <c r="D128" s="82" t="s">
        <v>747</v>
      </c>
      <c r="E128" s="38">
        <v>52.634999999999998</v>
      </c>
      <c r="F128" s="38">
        <f t="shared" si="59"/>
        <v>13.15875</v>
      </c>
      <c r="G128" s="40">
        <f t="shared" si="64"/>
        <v>19.359643960570839</v>
      </c>
      <c r="H128" s="38">
        <v>0</v>
      </c>
      <c r="I128" s="38">
        <f t="shared" si="65"/>
        <v>0</v>
      </c>
      <c r="J128" s="38">
        <f t="shared" si="60"/>
        <v>19.359643960570839</v>
      </c>
      <c r="K128" s="38">
        <v>42.4</v>
      </c>
      <c r="L128" s="38">
        <f t="shared" si="58"/>
        <v>37.511058684753756</v>
      </c>
      <c r="M128" s="38">
        <v>30</v>
      </c>
      <c r="N128" s="38">
        <f t="shared" si="61"/>
        <v>30</v>
      </c>
      <c r="O128" s="38">
        <f t="shared" si="62"/>
        <v>85.558750000000003</v>
      </c>
      <c r="P128" s="38">
        <f t="shared" si="63"/>
        <v>86.870702645324599</v>
      </c>
      <c r="Q128" s="60"/>
      <c r="R128" s="100"/>
      <c r="S128" s="100"/>
    </row>
    <row r="129" spans="1:19" ht="30" customHeight="1" x14ac:dyDescent="0.25">
      <c r="A129" s="85">
        <v>23</v>
      </c>
      <c r="B129" s="86" t="s">
        <v>50</v>
      </c>
      <c r="C129" s="82" t="s">
        <v>51</v>
      </c>
      <c r="D129" s="82" t="s">
        <v>747</v>
      </c>
      <c r="E129" s="38">
        <v>225.7</v>
      </c>
      <c r="F129" s="38">
        <f t="shared" si="59"/>
        <v>56.424999999999997</v>
      </c>
      <c r="G129" s="40">
        <f t="shared" si="64"/>
        <v>83.014565249374712</v>
      </c>
      <c r="H129" s="38">
        <v>112.5</v>
      </c>
      <c r="I129" s="38">
        <f t="shared" si="65"/>
        <v>187.5</v>
      </c>
      <c r="J129" s="38">
        <f t="shared" si="60"/>
        <v>270.5145652493747</v>
      </c>
      <c r="K129" s="38">
        <v>35.799999999999997</v>
      </c>
      <c r="L129" s="38">
        <f t="shared" si="58"/>
        <v>31.672073134768503</v>
      </c>
      <c r="M129" s="38">
        <v>20</v>
      </c>
      <c r="N129" s="38">
        <f t="shared" si="61"/>
        <v>20</v>
      </c>
      <c r="O129" s="38">
        <f t="shared" si="62"/>
        <v>224.72500000000002</v>
      </c>
      <c r="P129" s="38">
        <f t="shared" si="63"/>
        <v>322.18663838414318</v>
      </c>
      <c r="Q129" s="60"/>
      <c r="R129" s="100"/>
      <c r="S129" s="100"/>
    </row>
    <row r="130" spans="1:19" ht="30" customHeight="1" x14ac:dyDescent="0.25">
      <c r="A130" s="85">
        <v>24</v>
      </c>
      <c r="B130" s="86" t="s">
        <v>9</v>
      </c>
      <c r="C130" s="82" t="s">
        <v>10</v>
      </c>
      <c r="D130" s="82" t="s">
        <v>747</v>
      </c>
      <c r="E130" s="38">
        <v>155.815</v>
      </c>
      <c r="F130" s="38">
        <f t="shared" si="59"/>
        <v>38.953749999999999</v>
      </c>
      <c r="G130" s="40">
        <f t="shared" si="64"/>
        <v>57.31021038693541</v>
      </c>
      <c r="H130" s="38">
        <v>0</v>
      </c>
      <c r="I130" s="38">
        <f t="shared" si="65"/>
        <v>0</v>
      </c>
      <c r="J130" s="38">
        <f t="shared" si="60"/>
        <v>57.31021038693541</v>
      </c>
      <c r="K130" s="38">
        <v>69.349999999999994</v>
      </c>
      <c r="L130" s="38">
        <f t="shared" si="58"/>
        <v>61.353583013860217</v>
      </c>
      <c r="M130" s="38">
        <v>90</v>
      </c>
      <c r="N130" s="38">
        <f t="shared" si="61"/>
        <v>90</v>
      </c>
      <c r="O130" s="38">
        <f t="shared" si="62"/>
        <v>198.30374999999998</v>
      </c>
      <c r="P130" s="38">
        <f t="shared" si="63"/>
        <v>208.66379340079561</v>
      </c>
      <c r="Q130" s="60"/>
      <c r="R130" s="100"/>
      <c r="S130" s="100"/>
    </row>
    <row r="131" spans="1:19" ht="30" customHeight="1" x14ac:dyDescent="0.25">
      <c r="A131" s="85">
        <v>25</v>
      </c>
      <c r="B131" s="86" t="s">
        <v>467</v>
      </c>
      <c r="C131" s="82" t="s">
        <v>466</v>
      </c>
      <c r="D131" s="82" t="s">
        <v>72</v>
      </c>
      <c r="E131" s="38">
        <v>19.405000000000001</v>
      </c>
      <c r="F131" s="38">
        <f t="shared" si="59"/>
        <v>4.8512500000000003</v>
      </c>
      <c r="G131" s="40">
        <f t="shared" si="64"/>
        <v>7.1373400029424738</v>
      </c>
      <c r="H131" s="38">
        <v>0</v>
      </c>
      <c r="I131" s="38">
        <f t="shared" si="65"/>
        <v>0</v>
      </c>
      <c r="J131" s="38">
        <f t="shared" si="60"/>
        <v>7.1373400029424738</v>
      </c>
      <c r="K131" s="38">
        <v>0.65</v>
      </c>
      <c r="L131" s="38">
        <f t="shared" si="58"/>
        <v>0.57505160719551751</v>
      </c>
      <c r="M131" s="38">
        <v>0</v>
      </c>
      <c r="N131" s="38">
        <f t="shared" si="61"/>
        <v>0</v>
      </c>
      <c r="O131" s="38">
        <f t="shared" si="62"/>
        <v>5.5012500000000006</v>
      </c>
      <c r="P131" s="38">
        <f t="shared" si="63"/>
        <v>7.712391610137991</v>
      </c>
      <c r="Q131" s="60"/>
      <c r="R131" s="100"/>
      <c r="S131" s="100"/>
    </row>
    <row r="132" spans="1:19" ht="30" customHeight="1" x14ac:dyDescent="0.25">
      <c r="A132" s="85">
        <v>26</v>
      </c>
      <c r="B132" s="86" t="s">
        <v>73</v>
      </c>
      <c r="C132" s="82" t="s">
        <v>74</v>
      </c>
      <c r="D132" s="82" t="s">
        <v>72</v>
      </c>
      <c r="E132" s="38">
        <v>266.05</v>
      </c>
      <c r="F132" s="38">
        <f t="shared" si="59"/>
        <v>66.512500000000003</v>
      </c>
      <c r="G132" s="40">
        <f t="shared" si="64"/>
        <v>97.855671619832279</v>
      </c>
      <c r="H132" s="38">
        <v>112.95</v>
      </c>
      <c r="I132" s="38">
        <f t="shared" si="65"/>
        <v>188.25</v>
      </c>
      <c r="J132" s="38">
        <f t="shared" si="60"/>
        <v>286.10567161983226</v>
      </c>
      <c r="K132" s="38">
        <v>60</v>
      </c>
      <c r="L132" s="38">
        <f t="shared" si="58"/>
        <v>53.081686818047771</v>
      </c>
      <c r="M132" s="38">
        <v>0</v>
      </c>
      <c r="N132" s="38">
        <f t="shared" si="61"/>
        <v>0</v>
      </c>
      <c r="O132" s="38">
        <f t="shared" si="62"/>
        <v>239.46250000000001</v>
      </c>
      <c r="P132" s="38">
        <f t="shared" si="63"/>
        <v>339.18735843788005</v>
      </c>
      <c r="Q132" s="60"/>
      <c r="R132" s="100"/>
      <c r="S132" s="100"/>
    </row>
    <row r="133" spans="1:19" ht="30" customHeight="1" x14ac:dyDescent="0.25">
      <c r="A133" s="85">
        <v>27</v>
      </c>
      <c r="B133" s="86" t="s">
        <v>691</v>
      </c>
      <c r="C133" s="82" t="s">
        <v>690</v>
      </c>
      <c r="D133" s="82" t="s">
        <v>72</v>
      </c>
      <c r="E133" s="38">
        <v>152.5</v>
      </c>
      <c r="F133" s="38">
        <f t="shared" si="59"/>
        <v>38.125</v>
      </c>
      <c r="G133" s="40">
        <f t="shared" si="64"/>
        <v>56.090922465793732</v>
      </c>
      <c r="H133" s="38">
        <v>66</v>
      </c>
      <c r="I133" s="38">
        <f t="shared" si="65"/>
        <v>110</v>
      </c>
      <c r="J133" s="38">
        <f t="shared" si="60"/>
        <v>166.09092246579374</v>
      </c>
      <c r="K133" s="38">
        <v>339.1</v>
      </c>
      <c r="L133" s="38">
        <v>300</v>
      </c>
      <c r="M133" s="38">
        <v>50</v>
      </c>
      <c r="N133" s="38">
        <f t="shared" si="61"/>
        <v>50</v>
      </c>
      <c r="O133" s="38">
        <f t="shared" si="62"/>
        <v>493.22500000000002</v>
      </c>
      <c r="P133" s="38">
        <f t="shared" si="63"/>
        <v>516.09092246579371</v>
      </c>
      <c r="Q133" s="60"/>
      <c r="R133" s="100"/>
      <c r="S133" s="100"/>
    </row>
    <row r="134" spans="1:19" ht="30" customHeight="1" x14ac:dyDescent="0.25">
      <c r="A134" s="85">
        <v>28</v>
      </c>
      <c r="B134" s="86" t="s">
        <v>861</v>
      </c>
      <c r="C134" s="82" t="s">
        <v>862</v>
      </c>
      <c r="D134" s="82" t="s">
        <v>72</v>
      </c>
      <c r="E134" s="38">
        <v>10</v>
      </c>
      <c r="F134" s="38">
        <f t="shared" si="59"/>
        <v>2.5</v>
      </c>
      <c r="G134" s="40">
        <f t="shared" si="64"/>
        <v>3.6780932764454906</v>
      </c>
      <c r="H134" s="38">
        <v>60</v>
      </c>
      <c r="I134" s="38">
        <f t="shared" si="65"/>
        <v>100</v>
      </c>
      <c r="J134" s="38">
        <f t="shared" si="60"/>
        <v>103.67809327644549</v>
      </c>
      <c r="K134" s="38">
        <v>28.75</v>
      </c>
      <c r="L134" s="38">
        <f>K134*$L$133/$K$133</f>
        <v>25.43497493364789</v>
      </c>
      <c r="M134" s="38">
        <v>40</v>
      </c>
      <c r="N134" s="38">
        <f t="shared" si="61"/>
        <v>40</v>
      </c>
      <c r="O134" s="38">
        <f t="shared" si="62"/>
        <v>131.25</v>
      </c>
      <c r="P134" s="38">
        <f t="shared" si="63"/>
        <v>169.11306821009339</v>
      </c>
      <c r="Q134" s="60"/>
      <c r="R134" s="100"/>
      <c r="S134" s="100"/>
    </row>
    <row r="135" spans="1:19" ht="30" customHeight="1" x14ac:dyDescent="0.25">
      <c r="A135" s="85">
        <v>30</v>
      </c>
      <c r="B135" s="86" t="s">
        <v>865</v>
      </c>
      <c r="C135" s="82" t="s">
        <v>866</v>
      </c>
      <c r="D135" s="82" t="s">
        <v>72</v>
      </c>
      <c r="E135" s="38">
        <v>136</v>
      </c>
      <c r="F135" s="38">
        <f t="shared" si="59"/>
        <v>34</v>
      </c>
      <c r="G135" s="40">
        <f t="shared" si="64"/>
        <v>50.02206855965867</v>
      </c>
      <c r="H135" s="38">
        <v>160.35</v>
      </c>
      <c r="I135" s="38">
        <f t="shared" si="65"/>
        <v>267.25</v>
      </c>
      <c r="J135" s="38">
        <f t="shared" si="60"/>
        <v>317.27206855965869</v>
      </c>
      <c r="K135" s="38">
        <v>38.950000000000003</v>
      </c>
      <c r="L135" s="38">
        <f t="shared" ref="L135:L141" si="66">K135*$L$133/$K$133</f>
        <v>34.458861692716013</v>
      </c>
      <c r="M135" s="38">
        <v>110</v>
      </c>
      <c r="N135" s="38">
        <f t="shared" si="61"/>
        <v>110</v>
      </c>
      <c r="O135" s="38">
        <f t="shared" si="62"/>
        <v>343.3</v>
      </c>
      <c r="P135" s="38">
        <f t="shared" si="63"/>
        <v>461.73093025237472</v>
      </c>
      <c r="Q135" s="60"/>
      <c r="R135" s="100"/>
      <c r="S135" s="100"/>
    </row>
    <row r="136" spans="1:19" ht="30" customHeight="1" x14ac:dyDescent="0.25">
      <c r="A136" s="85">
        <v>31</v>
      </c>
      <c r="B136" s="86" t="s">
        <v>869</v>
      </c>
      <c r="C136" s="82" t="s">
        <v>870</v>
      </c>
      <c r="D136" s="82" t="s">
        <v>72</v>
      </c>
      <c r="E136" s="38">
        <v>22.375</v>
      </c>
      <c r="F136" s="38">
        <f t="shared" si="59"/>
        <v>5.59375</v>
      </c>
      <c r="G136" s="40">
        <f t="shared" si="64"/>
        <v>8.229733706046785</v>
      </c>
      <c r="H136" s="38">
        <v>135</v>
      </c>
      <c r="I136" s="38">
        <f t="shared" si="65"/>
        <v>225</v>
      </c>
      <c r="J136" s="38">
        <f t="shared" si="60"/>
        <v>233.22973370604677</v>
      </c>
      <c r="K136" s="38">
        <v>155.44999999999999</v>
      </c>
      <c r="L136" s="38">
        <f t="shared" si="66"/>
        <v>137.52580359775877</v>
      </c>
      <c r="M136" s="38">
        <v>200</v>
      </c>
      <c r="N136" s="38">
        <v>200</v>
      </c>
      <c r="O136" s="38">
        <f t="shared" si="62"/>
        <v>496.04374999999999</v>
      </c>
      <c r="P136" s="38">
        <f t="shared" si="63"/>
        <v>570.75553730380557</v>
      </c>
      <c r="Q136" s="60"/>
      <c r="R136" s="100"/>
      <c r="S136" s="100"/>
    </row>
    <row r="137" spans="1:19" ht="30" customHeight="1" x14ac:dyDescent="0.25">
      <c r="A137" s="82">
        <v>33</v>
      </c>
      <c r="B137" s="42" t="s">
        <v>683</v>
      </c>
      <c r="C137" s="111" t="s">
        <v>682</v>
      </c>
      <c r="D137" s="82" t="s">
        <v>770</v>
      </c>
      <c r="E137" s="38">
        <v>24.605</v>
      </c>
      <c r="F137" s="38">
        <f t="shared" si="59"/>
        <v>6.1512500000000001</v>
      </c>
      <c r="G137" s="40">
        <f t="shared" si="64"/>
        <v>9.049948506694129</v>
      </c>
      <c r="H137" s="45">
        <v>0</v>
      </c>
      <c r="I137" s="38">
        <f t="shared" si="65"/>
        <v>0</v>
      </c>
      <c r="J137" s="38">
        <f t="shared" si="60"/>
        <v>9.049948506694129</v>
      </c>
      <c r="K137" s="38">
        <v>63.75</v>
      </c>
      <c r="L137" s="38">
        <f t="shared" si="66"/>
        <v>56.399292244175754</v>
      </c>
      <c r="M137" s="45">
        <v>0</v>
      </c>
      <c r="N137" s="38">
        <f>M137*$N$136/$M$136</f>
        <v>0</v>
      </c>
      <c r="O137" s="38">
        <f t="shared" si="62"/>
        <v>69.901250000000005</v>
      </c>
      <c r="P137" s="38">
        <f t="shared" si="63"/>
        <v>65.449240750869876</v>
      </c>
      <c r="Q137" s="70"/>
      <c r="R137" s="100"/>
      <c r="S137" s="100"/>
    </row>
    <row r="138" spans="1:19" ht="30" customHeight="1" x14ac:dyDescent="0.25">
      <c r="A138" s="82">
        <v>34</v>
      </c>
      <c r="B138" s="42" t="s">
        <v>541</v>
      </c>
      <c r="C138" s="111" t="s">
        <v>540</v>
      </c>
      <c r="D138" s="82" t="s">
        <v>770</v>
      </c>
      <c r="E138" s="38">
        <v>21.945</v>
      </c>
      <c r="F138" s="38">
        <f t="shared" si="59"/>
        <v>5.4862500000000001</v>
      </c>
      <c r="G138" s="40">
        <f t="shared" si="64"/>
        <v>8.0715756951596287</v>
      </c>
      <c r="H138" s="38">
        <v>0</v>
      </c>
      <c r="I138" s="38">
        <f t="shared" si="65"/>
        <v>0</v>
      </c>
      <c r="J138" s="38">
        <f t="shared" si="60"/>
        <v>8.0715756951596287</v>
      </c>
      <c r="K138" s="38">
        <v>0</v>
      </c>
      <c r="L138" s="38">
        <f t="shared" si="66"/>
        <v>0</v>
      </c>
      <c r="M138" s="38">
        <v>0</v>
      </c>
      <c r="N138" s="38">
        <f t="shared" ref="N138:N141" si="67">M138*$N$136/$M$136</f>
        <v>0</v>
      </c>
      <c r="O138" s="38">
        <f t="shared" si="62"/>
        <v>5.4862500000000001</v>
      </c>
      <c r="P138" s="38">
        <f t="shared" si="63"/>
        <v>8.0715756951596287</v>
      </c>
      <c r="Q138" s="68"/>
      <c r="R138" s="100"/>
      <c r="S138" s="100"/>
    </row>
    <row r="139" spans="1:19" ht="30" customHeight="1" x14ac:dyDescent="0.25">
      <c r="A139" s="85">
        <v>35</v>
      </c>
      <c r="B139" s="126" t="s">
        <v>537</v>
      </c>
      <c r="C139" s="127" t="s">
        <v>536</v>
      </c>
      <c r="D139" s="127" t="s">
        <v>818</v>
      </c>
      <c r="E139" s="38">
        <v>0</v>
      </c>
      <c r="F139" s="38">
        <f t="shared" si="59"/>
        <v>0</v>
      </c>
      <c r="G139" s="40">
        <f t="shared" si="64"/>
        <v>0</v>
      </c>
      <c r="H139" s="38">
        <v>0</v>
      </c>
      <c r="I139" s="38">
        <f t="shared" si="65"/>
        <v>0</v>
      </c>
      <c r="J139" s="38">
        <f t="shared" si="60"/>
        <v>0</v>
      </c>
      <c r="K139" s="38">
        <v>0</v>
      </c>
      <c r="L139" s="38">
        <f t="shared" si="66"/>
        <v>0</v>
      </c>
      <c r="M139" s="38">
        <v>0</v>
      </c>
      <c r="N139" s="38">
        <f t="shared" si="67"/>
        <v>0</v>
      </c>
      <c r="O139" s="38">
        <f t="shared" si="62"/>
        <v>0</v>
      </c>
      <c r="P139" s="38">
        <f t="shared" si="63"/>
        <v>0</v>
      </c>
      <c r="Q139" s="62"/>
      <c r="R139" s="100"/>
      <c r="S139" s="100"/>
    </row>
    <row r="140" spans="1:19" ht="30" customHeight="1" x14ac:dyDescent="0.25">
      <c r="A140" s="41">
        <v>36</v>
      </c>
      <c r="B140" s="125" t="s">
        <v>659</v>
      </c>
      <c r="C140" s="128" t="s">
        <v>659</v>
      </c>
      <c r="D140" s="41" t="s">
        <v>935</v>
      </c>
      <c r="E140" s="40">
        <v>16.25</v>
      </c>
      <c r="F140" s="38">
        <f t="shared" si="59"/>
        <v>4.0625</v>
      </c>
      <c r="G140" s="40">
        <f t="shared" si="64"/>
        <v>5.9769015742239215</v>
      </c>
      <c r="H140" s="40">
        <v>19.95</v>
      </c>
      <c r="I140" s="38">
        <f t="shared" si="65"/>
        <v>33.25</v>
      </c>
      <c r="J140" s="38">
        <f t="shared" si="60"/>
        <v>39.226901574223923</v>
      </c>
      <c r="K140" s="40">
        <v>27.65</v>
      </c>
      <c r="L140" s="38">
        <f t="shared" si="66"/>
        <v>24.461810675317015</v>
      </c>
      <c r="M140" s="40">
        <v>130</v>
      </c>
      <c r="N140" s="38">
        <f t="shared" si="67"/>
        <v>130</v>
      </c>
      <c r="O140" s="38">
        <f t="shared" si="62"/>
        <v>181.66249999999999</v>
      </c>
      <c r="P140" s="38">
        <f t="shared" si="63"/>
        <v>193.68871224954094</v>
      </c>
      <c r="Q140" s="60"/>
      <c r="R140" s="100"/>
      <c r="S140" s="100"/>
    </row>
    <row r="141" spans="1:19" ht="30" customHeight="1" x14ac:dyDescent="0.25">
      <c r="A141" s="41">
        <v>37</v>
      </c>
      <c r="B141" s="125" t="s">
        <v>829</v>
      </c>
      <c r="C141" s="128" t="s">
        <v>829</v>
      </c>
      <c r="D141" s="41" t="s">
        <v>935</v>
      </c>
      <c r="E141" s="40">
        <v>154</v>
      </c>
      <c r="F141" s="38">
        <f t="shared" si="59"/>
        <v>38.5</v>
      </c>
      <c r="G141" s="40">
        <f t="shared" si="64"/>
        <v>56.642636457260551</v>
      </c>
      <c r="H141" s="40">
        <v>0</v>
      </c>
      <c r="I141" s="38">
        <f t="shared" si="65"/>
        <v>0</v>
      </c>
      <c r="J141" s="38">
        <f t="shared" si="60"/>
        <v>56.642636457260551</v>
      </c>
      <c r="K141" s="40">
        <v>0</v>
      </c>
      <c r="L141" s="38">
        <f t="shared" si="66"/>
        <v>0</v>
      </c>
      <c r="M141" s="40">
        <v>0</v>
      </c>
      <c r="N141" s="38">
        <f t="shared" si="67"/>
        <v>0</v>
      </c>
      <c r="O141" s="38">
        <f t="shared" si="62"/>
        <v>38.5</v>
      </c>
      <c r="P141" s="38">
        <f t="shared" si="63"/>
        <v>56.642636457260551</v>
      </c>
      <c r="Q141" s="60"/>
      <c r="R141" s="100"/>
      <c r="S141" s="100"/>
    </row>
    <row r="142" spans="1:19" x14ac:dyDescent="0.25">
      <c r="A142" s="50"/>
      <c r="B142" s="50"/>
      <c r="C142" s="50"/>
      <c r="D142" s="50"/>
      <c r="E142" s="50"/>
      <c r="F142" s="50"/>
      <c r="G142" s="4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100"/>
      <c r="S142" s="100"/>
    </row>
    <row r="143" spans="1:19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100"/>
      <c r="S143" s="100"/>
    </row>
    <row r="144" spans="1:19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100"/>
      <c r="S144" s="100"/>
    </row>
    <row r="145" spans="1:19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100"/>
      <c r="S145" s="100"/>
    </row>
    <row r="146" spans="1:19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100"/>
      <c r="S146" s="100"/>
    </row>
    <row r="147" spans="1:19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100"/>
      <c r="S147" s="100"/>
    </row>
    <row r="148" spans="1:19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100"/>
      <c r="S148" s="100"/>
    </row>
    <row r="149" spans="1:19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100"/>
      <c r="S149" s="100"/>
    </row>
    <row r="150" spans="1:19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100"/>
      <c r="S150" s="100"/>
    </row>
    <row r="151" spans="1:19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100"/>
      <c r="S151" s="100"/>
    </row>
    <row r="152" spans="1:19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100"/>
      <c r="S152" s="100"/>
    </row>
    <row r="153" spans="1:19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100"/>
      <c r="S153" s="100"/>
    </row>
    <row r="154" spans="1:19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100"/>
      <c r="S154" s="100"/>
    </row>
    <row r="155" spans="1:19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100"/>
      <c r="S155" s="100"/>
    </row>
    <row r="156" spans="1:19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100"/>
      <c r="S156" s="100"/>
    </row>
    <row r="157" spans="1:19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100"/>
      <c r="S157" s="100"/>
    </row>
    <row r="158" spans="1:19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100"/>
      <c r="S158" s="100"/>
    </row>
    <row r="159" spans="1:19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100"/>
      <c r="S159" s="100"/>
    </row>
    <row r="160" spans="1:19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100"/>
      <c r="S160" s="100"/>
    </row>
    <row r="161" spans="1:19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100"/>
      <c r="S161" s="100"/>
    </row>
    <row r="162" spans="1:19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100"/>
      <c r="S162" s="100"/>
    </row>
    <row r="163" spans="1:19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100"/>
      <c r="S163" s="100"/>
    </row>
    <row r="164" spans="1:19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100"/>
      <c r="S164" s="100"/>
    </row>
    <row r="165" spans="1:19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100"/>
      <c r="S165" s="100"/>
    </row>
    <row r="166" spans="1:19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100"/>
      <c r="S166" s="100"/>
    </row>
    <row r="167" spans="1:19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100"/>
      <c r="S167" s="100"/>
    </row>
    <row r="168" spans="1:19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100"/>
      <c r="S168" s="100"/>
    </row>
    <row r="169" spans="1:19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100"/>
      <c r="S169" s="100"/>
    </row>
    <row r="170" spans="1:19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100"/>
      <c r="S170" s="100"/>
    </row>
    <row r="171" spans="1:19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100"/>
      <c r="S171" s="100"/>
    </row>
    <row r="172" spans="1:19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100"/>
      <c r="S172" s="100"/>
    </row>
    <row r="173" spans="1:19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100"/>
      <c r="S173" s="100"/>
    </row>
    <row r="174" spans="1:19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100"/>
      <c r="S174" s="100"/>
    </row>
    <row r="175" spans="1:19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100"/>
      <c r="S175" s="100"/>
    </row>
    <row r="176" spans="1:19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100"/>
      <c r="S176" s="100"/>
    </row>
    <row r="177" spans="1:19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100"/>
      <c r="S177" s="100"/>
    </row>
    <row r="178" spans="1:19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100"/>
      <c r="S178" s="100"/>
    </row>
    <row r="179" spans="1:19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100"/>
      <c r="S179" s="100"/>
    </row>
    <row r="180" spans="1:19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100"/>
      <c r="S180" s="100"/>
    </row>
    <row r="181" spans="1:19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100"/>
      <c r="S181" s="100"/>
    </row>
    <row r="182" spans="1:19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100"/>
      <c r="S182" s="100"/>
    </row>
    <row r="183" spans="1:19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100"/>
      <c r="S183" s="100"/>
    </row>
    <row r="184" spans="1:19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100"/>
      <c r="S184" s="100"/>
    </row>
    <row r="185" spans="1:19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100"/>
      <c r="S185" s="100"/>
    </row>
    <row r="186" spans="1:19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100"/>
      <c r="S186" s="100"/>
    </row>
    <row r="187" spans="1:19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100"/>
      <c r="S187" s="100"/>
    </row>
    <row r="188" spans="1:19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100"/>
      <c r="S188" s="100"/>
    </row>
    <row r="189" spans="1:19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100"/>
      <c r="S189" s="100"/>
    </row>
    <row r="190" spans="1:19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100"/>
      <c r="S190" s="100"/>
    </row>
    <row r="191" spans="1:19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100"/>
      <c r="S191" s="100"/>
    </row>
    <row r="192" spans="1:19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100"/>
      <c r="S192" s="100"/>
    </row>
    <row r="193" spans="1:19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100"/>
      <c r="S193" s="100"/>
    </row>
    <row r="194" spans="1:19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100"/>
      <c r="S194" s="100"/>
    </row>
    <row r="195" spans="1:19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100"/>
      <c r="S195" s="100"/>
    </row>
    <row r="196" spans="1:19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100"/>
      <c r="S196" s="100"/>
    </row>
    <row r="197" spans="1:19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100"/>
      <c r="S197" s="100"/>
    </row>
    <row r="198" spans="1:19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100"/>
      <c r="S198" s="100"/>
    </row>
    <row r="199" spans="1:19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100"/>
      <c r="S199" s="100"/>
    </row>
    <row r="200" spans="1:19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100"/>
      <c r="S200" s="100"/>
    </row>
    <row r="201" spans="1:19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100"/>
      <c r="S201" s="100"/>
    </row>
    <row r="202" spans="1:19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100"/>
      <c r="S202" s="100"/>
    </row>
    <row r="203" spans="1:19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100"/>
      <c r="S203" s="100"/>
    </row>
    <row r="204" spans="1:19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100"/>
      <c r="S204" s="100"/>
    </row>
    <row r="205" spans="1:19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100"/>
      <c r="S205" s="100"/>
    </row>
    <row r="206" spans="1:19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100"/>
      <c r="S206" s="100"/>
    </row>
    <row r="207" spans="1:19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100"/>
      <c r="S207" s="100"/>
    </row>
    <row r="208" spans="1:19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100"/>
      <c r="S208" s="100"/>
    </row>
    <row r="209" spans="1:19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100"/>
      <c r="S209" s="100"/>
    </row>
    <row r="210" spans="1:19" x14ac:dyDescent="0.25">
      <c r="A210" s="50"/>
      <c r="B210" s="50"/>
      <c r="C210" s="50"/>
      <c r="D210" s="50"/>
      <c r="E210" s="50"/>
      <c r="F210" s="50"/>
      <c r="G210" s="50"/>
      <c r="H210" s="50"/>
      <c r="I210" s="90"/>
      <c r="J210" s="90"/>
      <c r="K210" s="50"/>
      <c r="L210" s="90"/>
      <c r="M210" s="50"/>
      <c r="N210" s="90"/>
      <c r="O210" s="50"/>
      <c r="P210" s="50"/>
      <c r="Q210" s="50"/>
      <c r="R210" s="100"/>
      <c r="S210" s="100"/>
    </row>
    <row r="211" spans="1:19" x14ac:dyDescent="0.25">
      <c r="A211" s="50"/>
      <c r="B211" s="50"/>
      <c r="C211" s="50"/>
      <c r="D211" s="50"/>
      <c r="E211" s="50"/>
      <c r="F211" s="50"/>
      <c r="G211" s="50"/>
      <c r="H211" s="50"/>
      <c r="I211" s="90"/>
      <c r="J211" s="90"/>
      <c r="K211" s="50"/>
      <c r="L211" s="90"/>
      <c r="M211" s="50"/>
      <c r="N211" s="90"/>
      <c r="O211" s="50"/>
      <c r="P211" s="50"/>
      <c r="Q211" s="50"/>
      <c r="R211" s="100"/>
      <c r="S211" s="100"/>
    </row>
    <row r="212" spans="1:19" x14ac:dyDescent="0.25">
      <c r="A212" s="50"/>
      <c r="B212" s="50"/>
      <c r="C212" s="50"/>
      <c r="D212" s="50"/>
      <c r="E212" s="50"/>
      <c r="F212" s="50"/>
      <c r="G212" s="50"/>
      <c r="H212" s="50"/>
      <c r="I212" s="90"/>
      <c r="J212" s="90"/>
      <c r="K212" s="50"/>
      <c r="L212" s="90"/>
      <c r="M212" s="50"/>
      <c r="N212" s="90"/>
      <c r="O212" s="50"/>
      <c r="P212" s="50"/>
      <c r="Q212" s="50"/>
      <c r="R212" s="100"/>
      <c r="S212" s="100"/>
    </row>
    <row r="213" spans="1:19" x14ac:dyDescent="0.25">
      <c r="A213" s="50"/>
      <c r="B213" s="50"/>
      <c r="C213" s="50"/>
      <c r="D213" s="50"/>
      <c r="E213" s="50"/>
      <c r="F213" s="50"/>
      <c r="G213" s="50"/>
      <c r="H213" s="50"/>
      <c r="I213" s="90"/>
      <c r="J213" s="90"/>
      <c r="K213" s="50"/>
      <c r="L213" s="90"/>
      <c r="M213" s="50"/>
      <c r="N213" s="90"/>
      <c r="O213" s="50"/>
      <c r="P213" s="50"/>
      <c r="Q213" s="50"/>
      <c r="R213" s="100"/>
      <c r="S213" s="100"/>
    </row>
    <row r="214" spans="1:19" x14ac:dyDescent="0.25">
      <c r="A214" s="50"/>
      <c r="B214" s="50"/>
      <c r="C214" s="50"/>
      <c r="D214" s="50"/>
      <c r="E214" s="50"/>
      <c r="F214" s="50"/>
      <c r="G214" s="50"/>
      <c r="H214" s="50"/>
      <c r="I214" s="90"/>
      <c r="J214" s="90"/>
      <c r="K214" s="50"/>
      <c r="L214" s="90"/>
      <c r="M214" s="50"/>
      <c r="N214" s="90"/>
      <c r="O214" s="50"/>
      <c r="P214" s="50"/>
      <c r="Q214" s="50"/>
      <c r="R214" s="100"/>
      <c r="S214" s="100"/>
    </row>
    <row r="215" spans="1:19" x14ac:dyDescent="0.25">
      <c r="A215" s="50"/>
      <c r="B215" s="50"/>
      <c r="C215" s="50"/>
      <c r="D215" s="50"/>
      <c r="E215" s="50"/>
      <c r="F215" s="50"/>
      <c r="G215" s="50"/>
      <c r="H215" s="50"/>
      <c r="I215" s="90"/>
      <c r="J215" s="90"/>
      <c r="K215" s="50"/>
      <c r="L215" s="90"/>
      <c r="M215" s="50"/>
      <c r="N215" s="90"/>
      <c r="O215" s="50"/>
      <c r="P215" s="50"/>
      <c r="Q215" s="50"/>
      <c r="R215" s="100"/>
      <c r="S215" s="100"/>
    </row>
    <row r="216" spans="1:19" x14ac:dyDescent="0.25">
      <c r="A216" s="50"/>
      <c r="B216" s="50"/>
      <c r="C216" s="50"/>
      <c r="D216" s="50"/>
      <c r="E216" s="50"/>
      <c r="F216" s="50"/>
      <c r="G216" s="50"/>
      <c r="H216" s="50"/>
      <c r="I216" s="90"/>
      <c r="J216" s="90"/>
      <c r="K216" s="50"/>
      <c r="L216" s="90"/>
      <c r="M216" s="50"/>
      <c r="N216" s="90"/>
      <c r="O216" s="50"/>
      <c r="P216" s="50"/>
      <c r="Q216" s="50"/>
      <c r="R216" s="100"/>
      <c r="S216" s="100"/>
    </row>
    <row r="217" spans="1:19" x14ac:dyDescent="0.25">
      <c r="A217" s="50"/>
      <c r="B217" s="50"/>
      <c r="C217" s="50"/>
      <c r="D217" s="50"/>
      <c r="E217" s="50"/>
      <c r="F217" s="50"/>
      <c r="G217" s="50"/>
      <c r="H217" s="50"/>
      <c r="I217" s="90"/>
      <c r="J217" s="90"/>
      <c r="K217" s="50"/>
      <c r="L217" s="90"/>
      <c r="M217" s="50"/>
      <c r="N217" s="90"/>
      <c r="O217" s="50"/>
      <c r="P217" s="50"/>
      <c r="Q217" s="50"/>
      <c r="R217" s="100"/>
      <c r="S217" s="100"/>
    </row>
    <row r="218" spans="1:19" x14ac:dyDescent="0.25">
      <c r="A218" s="50"/>
      <c r="B218" s="50"/>
      <c r="C218" s="50"/>
      <c r="D218" s="50"/>
      <c r="E218" s="50"/>
      <c r="F218" s="50"/>
      <c r="G218" s="50"/>
      <c r="H218" s="50"/>
      <c r="I218" s="90"/>
      <c r="J218" s="90"/>
      <c r="K218" s="50"/>
      <c r="L218" s="90"/>
      <c r="M218" s="50"/>
      <c r="N218" s="90"/>
      <c r="O218" s="50"/>
      <c r="P218" s="50"/>
      <c r="Q218" s="50"/>
      <c r="R218" s="100"/>
      <c r="S218" s="100"/>
    </row>
    <row r="219" spans="1:19" x14ac:dyDescent="0.25">
      <c r="A219" s="50"/>
      <c r="B219" s="50"/>
      <c r="C219" s="50"/>
      <c r="D219" s="50"/>
      <c r="E219" s="50"/>
      <c r="F219" s="50"/>
      <c r="G219" s="50"/>
      <c r="H219" s="50"/>
      <c r="I219" s="90"/>
      <c r="J219" s="90"/>
      <c r="K219" s="50"/>
      <c r="L219" s="90"/>
      <c r="M219" s="50"/>
      <c r="N219" s="90"/>
      <c r="O219" s="50"/>
      <c r="P219" s="50"/>
      <c r="Q219" s="50"/>
      <c r="R219" s="100"/>
      <c r="S219" s="100"/>
    </row>
    <row r="220" spans="1:19" x14ac:dyDescent="0.25">
      <c r="A220" s="50"/>
      <c r="B220" s="50"/>
      <c r="C220" s="50"/>
      <c r="D220" s="50"/>
      <c r="E220" s="50"/>
      <c r="F220" s="50"/>
      <c r="G220" s="50"/>
      <c r="H220" s="50"/>
      <c r="I220" s="90"/>
      <c r="J220" s="90"/>
      <c r="K220" s="50"/>
      <c r="L220" s="90"/>
      <c r="M220" s="50"/>
      <c r="N220" s="90"/>
      <c r="O220" s="50"/>
      <c r="P220" s="50"/>
      <c r="Q220" s="50"/>
      <c r="R220" s="100"/>
      <c r="S220" s="100"/>
    </row>
    <row r="221" spans="1:19" x14ac:dyDescent="0.25">
      <c r="A221" s="50"/>
      <c r="B221" s="50"/>
      <c r="C221" s="50"/>
      <c r="D221" s="50"/>
      <c r="E221" s="50"/>
      <c r="F221" s="50"/>
      <c r="G221" s="50"/>
      <c r="H221" s="50"/>
      <c r="I221" s="90"/>
      <c r="J221" s="90"/>
      <c r="K221" s="50"/>
      <c r="L221" s="90"/>
      <c r="M221" s="50"/>
      <c r="N221" s="90"/>
      <c r="O221" s="50"/>
      <c r="P221" s="50"/>
      <c r="Q221" s="50"/>
      <c r="R221" s="100"/>
      <c r="S221" s="100"/>
    </row>
    <row r="222" spans="1:19" x14ac:dyDescent="0.25">
      <c r="A222" s="50"/>
      <c r="B222" s="50"/>
      <c r="C222" s="50"/>
      <c r="D222" s="50"/>
      <c r="E222" s="50"/>
      <c r="F222" s="50"/>
      <c r="G222" s="50"/>
      <c r="H222" s="50"/>
      <c r="I222" s="90"/>
      <c r="J222" s="90"/>
      <c r="K222" s="50"/>
      <c r="L222" s="90"/>
      <c r="M222" s="50"/>
      <c r="N222" s="90"/>
      <c r="O222" s="50"/>
      <c r="P222" s="50"/>
      <c r="Q222" s="50"/>
      <c r="R222" s="100"/>
      <c r="S222" s="100"/>
    </row>
    <row r="223" spans="1:19" x14ac:dyDescent="0.25">
      <c r="A223" s="50"/>
      <c r="B223" s="50"/>
      <c r="C223" s="50"/>
      <c r="D223" s="50"/>
      <c r="E223" s="50"/>
      <c r="F223" s="50"/>
      <c r="G223" s="50"/>
      <c r="H223" s="50"/>
      <c r="I223" s="90"/>
      <c r="J223" s="90"/>
      <c r="K223" s="50"/>
      <c r="L223" s="90"/>
      <c r="M223" s="50"/>
      <c r="N223" s="90"/>
      <c r="O223" s="50"/>
      <c r="P223" s="50"/>
      <c r="Q223" s="50"/>
      <c r="R223" s="100"/>
      <c r="S223" s="100"/>
    </row>
    <row r="224" spans="1:19" x14ac:dyDescent="0.25">
      <c r="A224" s="50"/>
      <c r="B224" s="50"/>
      <c r="C224" s="50"/>
      <c r="D224" s="50"/>
      <c r="E224" s="50"/>
      <c r="F224" s="50"/>
      <c r="G224" s="50"/>
      <c r="H224" s="50"/>
      <c r="I224" s="90"/>
      <c r="J224" s="90"/>
      <c r="K224" s="50"/>
      <c r="L224" s="90"/>
      <c r="M224" s="50"/>
      <c r="N224" s="90"/>
      <c r="O224" s="50"/>
      <c r="P224" s="50"/>
      <c r="Q224" s="50"/>
      <c r="R224" s="100"/>
      <c r="S224" s="100"/>
    </row>
    <row r="225" spans="1:19" x14ac:dyDescent="0.25">
      <c r="A225" s="50"/>
      <c r="B225" s="50"/>
      <c r="C225" s="50"/>
      <c r="D225" s="50"/>
      <c r="E225" s="50"/>
      <c r="F225" s="50"/>
      <c r="G225" s="50"/>
      <c r="H225" s="50"/>
      <c r="I225" s="90"/>
      <c r="J225" s="90"/>
      <c r="K225" s="50"/>
      <c r="L225" s="90"/>
      <c r="M225" s="50"/>
      <c r="N225" s="90"/>
      <c r="O225" s="50"/>
      <c r="P225" s="50"/>
      <c r="Q225" s="50"/>
      <c r="R225" s="100"/>
      <c r="S225" s="100"/>
    </row>
    <row r="226" spans="1:19" x14ac:dyDescent="0.25">
      <c r="A226" s="50"/>
      <c r="B226" s="50"/>
      <c r="C226" s="50"/>
      <c r="D226" s="50"/>
      <c r="E226" s="50"/>
      <c r="F226" s="50"/>
      <c r="G226" s="50"/>
      <c r="H226" s="50"/>
      <c r="I226" s="90"/>
      <c r="J226" s="90"/>
      <c r="K226" s="50"/>
      <c r="L226" s="90"/>
      <c r="M226" s="50"/>
      <c r="N226" s="90"/>
      <c r="O226" s="50"/>
      <c r="P226" s="50"/>
      <c r="Q226" s="50"/>
      <c r="R226" s="100"/>
      <c r="S226" s="100"/>
    </row>
    <row r="227" spans="1:19" x14ac:dyDescent="0.25">
      <c r="A227" s="50"/>
      <c r="B227" s="50"/>
      <c r="C227" s="50"/>
      <c r="D227" s="50"/>
      <c r="E227" s="50"/>
      <c r="F227" s="50"/>
      <c r="G227" s="50"/>
      <c r="H227" s="50"/>
      <c r="I227" s="90"/>
      <c r="J227" s="90"/>
      <c r="K227" s="50"/>
      <c r="L227" s="90"/>
      <c r="M227" s="50"/>
      <c r="N227" s="90"/>
      <c r="O227" s="50"/>
      <c r="P227" s="50"/>
      <c r="Q227" s="50"/>
      <c r="R227" s="100"/>
      <c r="S227" s="100"/>
    </row>
    <row r="228" spans="1:19" x14ac:dyDescent="0.25">
      <c r="A228" s="50"/>
      <c r="B228" s="50"/>
      <c r="C228" s="50"/>
      <c r="D228" s="50"/>
      <c r="E228" s="50"/>
      <c r="F228" s="50"/>
      <c r="G228" s="50"/>
      <c r="H228" s="50"/>
      <c r="I228" s="90"/>
      <c r="J228" s="90"/>
      <c r="K228" s="50"/>
      <c r="L228" s="90"/>
      <c r="M228" s="50"/>
      <c r="N228" s="90"/>
      <c r="O228" s="50"/>
      <c r="P228" s="50"/>
      <c r="Q228" s="50"/>
      <c r="R228" s="100"/>
      <c r="S228" s="100"/>
    </row>
    <row r="229" spans="1:19" x14ac:dyDescent="0.25">
      <c r="A229" s="50"/>
      <c r="B229" s="50"/>
      <c r="C229" s="50"/>
      <c r="D229" s="50"/>
      <c r="E229" s="50"/>
      <c r="F229" s="50"/>
      <c r="G229" s="50"/>
      <c r="H229" s="50"/>
      <c r="I229" s="90"/>
      <c r="J229" s="90"/>
      <c r="K229" s="50"/>
      <c r="L229" s="90"/>
      <c r="M229" s="50"/>
      <c r="N229" s="90"/>
      <c r="O229" s="50"/>
      <c r="P229" s="50"/>
      <c r="Q229" s="50"/>
      <c r="R229" s="100"/>
      <c r="S229" s="100"/>
    </row>
    <row r="230" spans="1:19" x14ac:dyDescent="0.25">
      <c r="A230" s="50"/>
      <c r="B230" s="50"/>
      <c r="C230" s="50"/>
      <c r="D230" s="50"/>
      <c r="E230" s="50"/>
      <c r="F230" s="50"/>
      <c r="G230" s="50"/>
      <c r="H230" s="50"/>
      <c r="I230" s="90"/>
      <c r="J230" s="90"/>
      <c r="K230" s="50"/>
      <c r="L230" s="90"/>
      <c r="M230" s="50"/>
      <c r="N230" s="90"/>
      <c r="O230" s="50"/>
      <c r="P230" s="50"/>
      <c r="Q230" s="50"/>
      <c r="R230" s="100"/>
      <c r="S230" s="100"/>
    </row>
    <row r="231" spans="1:19" x14ac:dyDescent="0.25">
      <c r="A231" s="50"/>
      <c r="B231" s="50"/>
      <c r="C231" s="50"/>
      <c r="D231" s="50"/>
      <c r="E231" s="50"/>
      <c r="F231" s="50"/>
      <c r="G231" s="50"/>
      <c r="H231" s="50"/>
      <c r="I231" s="90"/>
      <c r="J231" s="90"/>
      <c r="K231" s="50"/>
      <c r="L231" s="90"/>
      <c r="M231" s="50"/>
      <c r="N231" s="90"/>
      <c r="O231" s="50"/>
      <c r="P231" s="50"/>
      <c r="Q231" s="50"/>
      <c r="R231" s="100"/>
      <c r="S231" s="100"/>
    </row>
    <row r="232" spans="1:19" x14ac:dyDescent="0.25">
      <c r="A232" s="50"/>
      <c r="B232" s="50"/>
      <c r="C232" s="50"/>
      <c r="D232" s="50"/>
      <c r="E232" s="50"/>
      <c r="F232" s="50"/>
      <c r="G232" s="50"/>
      <c r="H232" s="50"/>
      <c r="I232" s="90"/>
      <c r="J232" s="90"/>
      <c r="K232" s="50"/>
      <c r="L232" s="90"/>
      <c r="M232" s="50"/>
      <c r="N232" s="90"/>
      <c r="O232" s="50"/>
      <c r="P232" s="50"/>
      <c r="Q232" s="50"/>
      <c r="R232" s="100"/>
      <c r="S232" s="100"/>
    </row>
    <row r="233" spans="1:19" x14ac:dyDescent="0.25">
      <c r="A233" s="50"/>
      <c r="B233" s="50"/>
      <c r="C233" s="50"/>
      <c r="D233" s="50"/>
      <c r="E233" s="50"/>
      <c r="F233" s="50"/>
      <c r="G233" s="50"/>
      <c r="H233" s="50"/>
      <c r="I233" s="90"/>
      <c r="J233" s="90"/>
      <c r="K233" s="50"/>
      <c r="L233" s="90"/>
      <c r="M233" s="50"/>
      <c r="N233" s="90"/>
      <c r="O233" s="50"/>
      <c r="P233" s="50"/>
      <c r="Q233" s="50"/>
      <c r="R233" s="100"/>
      <c r="S233" s="100"/>
    </row>
    <row r="234" spans="1:19" x14ac:dyDescent="0.25">
      <c r="A234" s="50"/>
      <c r="B234" s="50"/>
      <c r="C234" s="50"/>
      <c r="D234" s="50"/>
      <c r="E234" s="50"/>
      <c r="F234" s="50"/>
      <c r="G234" s="50"/>
      <c r="H234" s="50"/>
      <c r="I234" s="90"/>
      <c r="J234" s="90"/>
      <c r="K234" s="50"/>
      <c r="L234" s="90"/>
      <c r="M234" s="50"/>
      <c r="N234" s="90"/>
      <c r="O234" s="50"/>
      <c r="P234" s="50"/>
      <c r="Q234" s="50"/>
      <c r="R234" s="100"/>
      <c r="S234" s="100"/>
    </row>
    <row r="235" spans="1:19" x14ac:dyDescent="0.25">
      <c r="A235" s="50"/>
      <c r="B235" s="50"/>
      <c r="C235" s="50"/>
      <c r="D235" s="50"/>
      <c r="E235" s="50"/>
      <c r="F235" s="50"/>
      <c r="G235" s="50"/>
      <c r="H235" s="50"/>
      <c r="I235" s="90"/>
      <c r="J235" s="90"/>
      <c r="K235" s="50"/>
      <c r="L235" s="90"/>
      <c r="M235" s="50"/>
      <c r="N235" s="90"/>
      <c r="O235" s="50"/>
      <c r="P235" s="50"/>
      <c r="Q235" s="50"/>
      <c r="R235" s="100"/>
      <c r="S235" s="100"/>
    </row>
    <row r="236" spans="1:19" x14ac:dyDescent="0.25">
      <c r="A236" s="50"/>
      <c r="B236" s="50"/>
      <c r="C236" s="50"/>
      <c r="D236" s="50"/>
      <c r="E236" s="50"/>
      <c r="F236" s="50"/>
      <c r="G236" s="50"/>
      <c r="H236" s="50"/>
      <c r="I236" s="90"/>
      <c r="J236" s="90"/>
      <c r="K236" s="50"/>
      <c r="L236" s="90"/>
      <c r="M236" s="50"/>
      <c r="N236" s="90"/>
      <c r="O236" s="50"/>
      <c r="P236" s="50"/>
      <c r="Q236" s="50"/>
      <c r="R236" s="100"/>
      <c r="S236" s="100"/>
    </row>
  </sheetData>
  <sheetProtection algorithmName="SHA-512" hashValue="G6nw1sP49gGNgPAyJL6Arz4tYTZrmgWzOH7u855qOgiNa0L3VMxWrN5Nun/gql8+Fh0qP3C2log+DuxV9aQk/w==" saltValue="31qTCr2eF1Ujw4O6tL60aA==" spinCount="100000" sheet="1" objects="1" scenarios="1"/>
  <mergeCells count="42">
    <mergeCell ref="E10:I10"/>
    <mergeCell ref="K10:L10"/>
    <mergeCell ref="A1:O1"/>
    <mergeCell ref="E2:I2"/>
    <mergeCell ref="K2:L2"/>
    <mergeCell ref="M2:N2"/>
    <mergeCell ref="A3:D3"/>
    <mergeCell ref="A9:P9"/>
    <mergeCell ref="A11:D11"/>
    <mergeCell ref="M10:N10"/>
    <mergeCell ref="E54:I54"/>
    <mergeCell ref="K54:L54"/>
    <mergeCell ref="M54:N54"/>
    <mergeCell ref="A53:O53"/>
    <mergeCell ref="A15:O15"/>
    <mergeCell ref="E16:I16"/>
    <mergeCell ref="K16:L16"/>
    <mergeCell ref="M16:N16"/>
    <mergeCell ref="A17:D17"/>
    <mergeCell ref="A27:O27"/>
    <mergeCell ref="E28:I28"/>
    <mergeCell ref="K28:L28"/>
    <mergeCell ref="M28:N28"/>
    <mergeCell ref="A29:D29"/>
    <mergeCell ref="M76:N76"/>
    <mergeCell ref="K100:L100"/>
    <mergeCell ref="A55:D55"/>
    <mergeCell ref="A66:O66"/>
    <mergeCell ref="E67:I67"/>
    <mergeCell ref="K67:L67"/>
    <mergeCell ref="M67:N67"/>
    <mergeCell ref="A68:D68"/>
    <mergeCell ref="E76:I76"/>
    <mergeCell ref="K76:L76"/>
    <mergeCell ref="M100:N100"/>
    <mergeCell ref="A77:D77"/>
    <mergeCell ref="E100:I100"/>
    <mergeCell ref="A108:D108"/>
    <mergeCell ref="A101:D101"/>
    <mergeCell ref="E107:I107"/>
    <mergeCell ref="K107:L107"/>
    <mergeCell ref="M107:N107"/>
  </mergeCells>
  <phoneticPr fontId="12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209"/>
  <sheetViews>
    <sheetView workbookViewId="0">
      <selection activeCell="U7" sqref="U7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17.7109375" style="7" customWidth="1"/>
  </cols>
  <sheetData>
    <row r="1" spans="1:19" ht="27" customHeight="1" x14ac:dyDescent="0.25">
      <c r="A1" s="246" t="s">
        <v>75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  <c r="S1" s="100"/>
    </row>
    <row r="2" spans="1:19" ht="45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$P$10</f>
        <v>ΑΘΡΟΙΣΜΑ ΜΕΤΑ ΤΗΝ ΑΝΑΓΩΓΗ</v>
      </c>
      <c r="Q2" s="78"/>
      <c r="R2" s="100"/>
      <c r="S2" s="100"/>
    </row>
    <row r="3" spans="1:19" ht="64.5" x14ac:dyDescent="0.25">
      <c r="A3" s="249" t="s">
        <v>76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  <c r="S3" s="100"/>
    </row>
    <row r="4" spans="1:19" ht="30" customHeight="1" x14ac:dyDescent="0.25">
      <c r="A4" s="104">
        <v>1</v>
      </c>
      <c r="B4" s="94" t="s">
        <v>77</v>
      </c>
      <c r="C4" s="94" t="s">
        <v>78</v>
      </c>
      <c r="D4" s="82" t="s">
        <v>736</v>
      </c>
      <c r="E4" s="38">
        <v>668.75</v>
      </c>
      <c r="F4" s="38">
        <f>E4/4</f>
        <v>167.1875</v>
      </c>
      <c r="G4" s="38">
        <v>125</v>
      </c>
      <c r="H4" s="38">
        <v>0</v>
      </c>
      <c r="I4" s="38">
        <f>H4/H6*I6</f>
        <v>0</v>
      </c>
      <c r="J4" s="38">
        <f>G4+I4</f>
        <v>125</v>
      </c>
      <c r="K4" s="38">
        <v>293.95</v>
      </c>
      <c r="L4" s="45">
        <v>300</v>
      </c>
      <c r="M4" s="38">
        <v>200</v>
      </c>
      <c r="N4" s="38">
        <v>200</v>
      </c>
      <c r="O4" s="38">
        <f>G4+I4+K4+M4</f>
        <v>618.95000000000005</v>
      </c>
      <c r="P4" s="38">
        <f>J4+L4+N4</f>
        <v>625</v>
      </c>
      <c r="Q4" s="62"/>
      <c r="R4" s="100"/>
      <c r="S4" s="100"/>
    </row>
    <row r="5" spans="1:19" ht="30" customHeight="1" x14ac:dyDescent="0.25">
      <c r="A5" s="104">
        <v>2</v>
      </c>
      <c r="B5" s="94" t="s">
        <v>909</v>
      </c>
      <c r="C5" s="94" t="s">
        <v>910</v>
      </c>
      <c r="D5" s="82" t="s">
        <v>736</v>
      </c>
      <c r="E5" s="38">
        <v>10</v>
      </c>
      <c r="F5" s="38">
        <f t="shared" ref="F5:F7" si="0">E5/4</f>
        <v>2.5</v>
      </c>
      <c r="G5" s="38">
        <f>F5/$F$4*$G$4</f>
        <v>1.8691588785046729</v>
      </c>
      <c r="H5" s="38">
        <v>114.9</v>
      </c>
      <c r="I5" s="38">
        <f>H5/$H$6*$I$6</f>
        <v>319.16666666666669</v>
      </c>
      <c r="J5" s="38">
        <f t="shared" ref="J5:J7" si="1">G5+I5</f>
        <v>321.03582554517135</v>
      </c>
      <c r="K5" s="38">
        <v>6.5</v>
      </c>
      <c r="L5" s="38">
        <f>K5/$K$4*$L$4</f>
        <v>6.6337812553155304</v>
      </c>
      <c r="M5" s="38">
        <v>0</v>
      </c>
      <c r="N5" s="38">
        <f>M5/M4*N4</f>
        <v>0</v>
      </c>
      <c r="O5" s="38">
        <f t="shared" ref="O5:O7" si="2">G5+I5+K5+M5</f>
        <v>327.53582554517135</v>
      </c>
      <c r="P5" s="38">
        <f t="shared" ref="P5:P7" si="3">J5+L5+N5</f>
        <v>327.66960680048686</v>
      </c>
      <c r="Q5" s="62"/>
      <c r="R5" s="100"/>
      <c r="S5" s="100"/>
    </row>
    <row r="6" spans="1:19" ht="30" customHeight="1" x14ac:dyDescent="0.25">
      <c r="A6" s="105">
        <v>3</v>
      </c>
      <c r="B6" s="94" t="s">
        <v>390</v>
      </c>
      <c r="C6" s="94" t="s">
        <v>379</v>
      </c>
      <c r="D6" s="106" t="s">
        <v>736</v>
      </c>
      <c r="E6" s="53">
        <v>22.45</v>
      </c>
      <c r="F6" s="38">
        <f t="shared" si="0"/>
        <v>5.6124999999999998</v>
      </c>
      <c r="G6" s="38">
        <f t="shared" ref="G6:G7" si="4">F6/$F$4*$G$4</f>
        <v>4.1962616822429899</v>
      </c>
      <c r="H6" s="53">
        <v>135</v>
      </c>
      <c r="I6" s="53">
        <v>375</v>
      </c>
      <c r="J6" s="38">
        <f t="shared" si="1"/>
        <v>379.196261682243</v>
      </c>
      <c r="K6" s="53">
        <v>77.75</v>
      </c>
      <c r="L6" s="38">
        <f t="shared" ref="L6:L7" si="5">K6/$K$4*$L$4</f>
        <v>79.350229630889601</v>
      </c>
      <c r="M6" s="43">
        <v>30</v>
      </c>
      <c r="N6" s="38">
        <f>M6/$M$4*$N$4</f>
        <v>30</v>
      </c>
      <c r="O6" s="38">
        <f t="shared" si="2"/>
        <v>486.946261682243</v>
      </c>
      <c r="P6" s="38">
        <f t="shared" si="3"/>
        <v>488.54649131313261</v>
      </c>
      <c r="Q6" s="62"/>
      <c r="R6" s="100"/>
      <c r="S6" s="100"/>
    </row>
    <row r="7" spans="1:19" ht="30" customHeight="1" x14ac:dyDescent="0.25">
      <c r="A7" s="73">
        <v>4</v>
      </c>
      <c r="B7" s="94" t="s">
        <v>838</v>
      </c>
      <c r="C7" s="94" t="s">
        <v>839</v>
      </c>
      <c r="D7" s="52" t="s">
        <v>736</v>
      </c>
      <c r="E7" s="40">
        <v>219.25</v>
      </c>
      <c r="F7" s="38">
        <f t="shared" si="0"/>
        <v>54.8125</v>
      </c>
      <c r="G7" s="38">
        <f t="shared" si="4"/>
        <v>40.981308411214954</v>
      </c>
      <c r="H7" s="40">
        <v>0</v>
      </c>
      <c r="I7" s="40">
        <f>H7/H6*I6</f>
        <v>0</v>
      </c>
      <c r="J7" s="38">
        <f t="shared" si="1"/>
        <v>40.981308411214954</v>
      </c>
      <c r="K7" s="40">
        <v>17.649999999999999</v>
      </c>
      <c r="L7" s="38">
        <f t="shared" si="5"/>
        <v>18.013267562510631</v>
      </c>
      <c r="M7" s="40">
        <v>20</v>
      </c>
      <c r="N7" s="38">
        <f>M7/$M$4*$N$4</f>
        <v>20</v>
      </c>
      <c r="O7" s="38">
        <f t="shared" si="2"/>
        <v>78.631308411214945</v>
      </c>
      <c r="P7" s="38">
        <f t="shared" si="3"/>
        <v>78.994575973725588</v>
      </c>
      <c r="Q7" s="60"/>
      <c r="R7" s="100"/>
      <c r="S7" s="100"/>
    </row>
    <row r="8" spans="1:19" ht="15.75" x14ac:dyDescent="0.25">
      <c r="A8" s="247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50"/>
      <c r="R8" s="100"/>
      <c r="S8" s="100"/>
    </row>
    <row r="9" spans="1:19" ht="25.5" x14ac:dyDescent="0.25">
      <c r="A9" s="84" t="s">
        <v>263</v>
      </c>
      <c r="B9" s="74" t="s">
        <v>264</v>
      </c>
      <c r="C9" s="75" t="s">
        <v>284</v>
      </c>
      <c r="D9" s="74" t="s">
        <v>266</v>
      </c>
      <c r="E9" s="252" t="s">
        <v>267</v>
      </c>
      <c r="F9" s="252"/>
      <c r="G9" s="252"/>
      <c r="H9" s="252"/>
      <c r="I9" s="252"/>
      <c r="J9" s="83"/>
      <c r="K9" s="252" t="s">
        <v>268</v>
      </c>
      <c r="L9" s="252"/>
      <c r="M9" s="252" t="s">
        <v>269</v>
      </c>
      <c r="N9" s="252"/>
      <c r="O9" s="83"/>
      <c r="P9" s="46"/>
      <c r="Q9" s="50"/>
      <c r="R9" s="100"/>
      <c r="S9" s="100"/>
    </row>
    <row r="10" spans="1:19" ht="64.5" x14ac:dyDescent="0.25">
      <c r="A10" s="249" t="s">
        <v>79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77" t="s">
        <v>279</v>
      </c>
      <c r="Q10" s="50"/>
      <c r="R10" s="100"/>
      <c r="S10" s="100"/>
    </row>
    <row r="11" spans="1:19" ht="30" customHeight="1" x14ac:dyDescent="0.25">
      <c r="A11" s="85">
        <v>1</v>
      </c>
      <c r="B11" s="94" t="s">
        <v>24</v>
      </c>
      <c r="C11" s="94" t="s">
        <v>25</v>
      </c>
      <c r="D11" s="82" t="s">
        <v>727</v>
      </c>
      <c r="E11" s="40">
        <v>79.8</v>
      </c>
      <c r="F11" s="40">
        <f>E11/4</f>
        <v>19.95</v>
      </c>
      <c r="G11" s="54">
        <f>F11/$F$13*$G$13</f>
        <v>44.338259806645176</v>
      </c>
      <c r="H11" s="40">
        <v>0</v>
      </c>
      <c r="I11" s="40">
        <f>H11/H13*I13</f>
        <v>0</v>
      </c>
      <c r="J11" s="40">
        <f>G11+I11</f>
        <v>44.338259806645176</v>
      </c>
      <c r="K11" s="40">
        <v>181.7</v>
      </c>
      <c r="L11" s="40">
        <v>300</v>
      </c>
      <c r="M11" s="40">
        <v>0</v>
      </c>
      <c r="N11" s="40">
        <f>M11/M13*N13</f>
        <v>0</v>
      </c>
      <c r="O11" s="38">
        <f>F11+H11+K11+M11</f>
        <v>201.64999999999998</v>
      </c>
      <c r="P11" s="38">
        <f>J11+L11+N11</f>
        <v>344.33825980664517</v>
      </c>
      <c r="Q11" s="62"/>
      <c r="R11" s="100"/>
      <c r="S11" s="100"/>
    </row>
    <row r="12" spans="1:19" ht="30" customHeight="1" x14ac:dyDescent="0.25">
      <c r="A12" s="88">
        <v>2</v>
      </c>
      <c r="B12" s="94" t="s">
        <v>80</v>
      </c>
      <c r="C12" s="94" t="s">
        <v>81</v>
      </c>
      <c r="D12" s="82" t="s">
        <v>727</v>
      </c>
      <c r="E12" s="40">
        <v>169.375</v>
      </c>
      <c r="F12" s="40">
        <f>E12/4</f>
        <v>42.34375</v>
      </c>
      <c r="G12" s="54">
        <f>F12/$F$13*$G$13</f>
        <v>94.107678630959001</v>
      </c>
      <c r="H12" s="40">
        <v>0</v>
      </c>
      <c r="I12" s="40">
        <f>H12/H13*I13</f>
        <v>0</v>
      </c>
      <c r="J12" s="40">
        <f>G12+I12</f>
        <v>94.107678630959001</v>
      </c>
      <c r="K12" s="40">
        <v>157.80000000000001</v>
      </c>
      <c r="L12" s="40">
        <f>K12/$K$11*$L$11</f>
        <v>260.53935057787567</v>
      </c>
      <c r="M12" s="40">
        <v>40</v>
      </c>
      <c r="N12" s="54">
        <f>M12/$M$13*$N$13</f>
        <v>133.33333333333331</v>
      </c>
      <c r="O12" s="38">
        <f t="shared" ref="O12:O13" si="6">F12+H12+K12+M12</f>
        <v>240.14375000000001</v>
      </c>
      <c r="P12" s="38">
        <f t="shared" ref="P12:P13" si="7">J12+L12+N12</f>
        <v>487.980362542168</v>
      </c>
      <c r="Q12" s="62"/>
      <c r="R12" s="100"/>
      <c r="S12" s="100"/>
    </row>
    <row r="13" spans="1:19" ht="30" customHeight="1" x14ac:dyDescent="0.25">
      <c r="A13" s="88">
        <v>3</v>
      </c>
      <c r="B13" s="94" t="s">
        <v>707</v>
      </c>
      <c r="C13" s="94" t="s">
        <v>708</v>
      </c>
      <c r="D13" s="82" t="s">
        <v>727</v>
      </c>
      <c r="E13" s="40">
        <v>224.97499999999999</v>
      </c>
      <c r="F13" s="40">
        <f>E13/4</f>
        <v>56.243749999999999</v>
      </c>
      <c r="G13" s="40">
        <v>125</v>
      </c>
      <c r="H13" s="40">
        <v>7.5</v>
      </c>
      <c r="I13" s="40">
        <v>375</v>
      </c>
      <c r="J13" s="40">
        <f>G13+I13</f>
        <v>500</v>
      </c>
      <c r="K13" s="40">
        <v>25</v>
      </c>
      <c r="L13" s="40">
        <f>K13/K11*L11</f>
        <v>41.276829939460654</v>
      </c>
      <c r="M13" s="40">
        <v>60</v>
      </c>
      <c r="N13" s="40">
        <v>200</v>
      </c>
      <c r="O13" s="38">
        <f t="shared" si="6"/>
        <v>148.74375000000001</v>
      </c>
      <c r="P13" s="38">
        <f t="shared" si="7"/>
        <v>741.27682993946064</v>
      </c>
      <c r="Q13" s="62"/>
      <c r="R13" s="100"/>
      <c r="S13" s="100"/>
    </row>
    <row r="14" spans="1:19" x14ac:dyDescent="0.25">
      <c r="A14" s="89"/>
      <c r="B14" s="89"/>
      <c r="C14" s="89"/>
      <c r="D14" s="50"/>
      <c r="E14" s="50"/>
      <c r="F14" s="50"/>
      <c r="G14" s="50"/>
      <c r="H14" s="50"/>
      <c r="I14" s="90"/>
      <c r="J14" s="90"/>
      <c r="K14" s="50"/>
      <c r="L14" s="90"/>
      <c r="M14" s="50"/>
      <c r="N14" s="90"/>
      <c r="O14" s="50"/>
      <c r="P14" s="50"/>
      <c r="Q14" s="50"/>
      <c r="R14" s="100"/>
      <c r="S14" s="100"/>
    </row>
    <row r="15" spans="1:19" x14ac:dyDescent="0.25">
      <c r="A15" s="89"/>
      <c r="B15" s="89"/>
      <c r="C15" s="89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  <c r="R15" s="100"/>
      <c r="S15" s="100"/>
    </row>
    <row r="16" spans="1:19" ht="15.75" x14ac:dyDescent="0.2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50"/>
      <c r="Q16" s="50"/>
      <c r="R16" s="100"/>
      <c r="S16" s="100"/>
    </row>
    <row r="17" spans="1:19" ht="25.5" x14ac:dyDescent="0.25">
      <c r="A17" s="84" t="s">
        <v>285</v>
      </c>
      <c r="B17" s="84" t="s">
        <v>264</v>
      </c>
      <c r="C17" s="92" t="s">
        <v>284</v>
      </c>
      <c r="D17" s="74" t="s">
        <v>266</v>
      </c>
      <c r="E17" s="252" t="s">
        <v>267</v>
      </c>
      <c r="F17" s="252"/>
      <c r="G17" s="252"/>
      <c r="H17" s="252"/>
      <c r="I17" s="252"/>
      <c r="J17" s="84"/>
      <c r="K17" s="252" t="s">
        <v>268</v>
      </c>
      <c r="L17" s="252"/>
      <c r="M17" s="252" t="s">
        <v>269</v>
      </c>
      <c r="N17" s="252"/>
      <c r="O17" s="84"/>
      <c r="P17" s="41"/>
      <c r="Q17" s="50"/>
      <c r="R17" s="100"/>
      <c r="S17" s="100"/>
    </row>
    <row r="18" spans="1:19" ht="64.5" x14ac:dyDescent="0.25">
      <c r="A18" s="249" t="s">
        <v>82</v>
      </c>
      <c r="B18" s="249"/>
      <c r="C18" s="249"/>
      <c r="D18" s="249"/>
      <c r="E18" s="79" t="s">
        <v>271</v>
      </c>
      <c r="F18" s="79" t="s">
        <v>272</v>
      </c>
      <c r="G18" s="79" t="s">
        <v>273</v>
      </c>
      <c r="H18" s="79" t="s">
        <v>274</v>
      </c>
      <c r="I18" s="59" t="s">
        <v>275</v>
      </c>
      <c r="J18" s="80" t="s">
        <v>276</v>
      </c>
      <c r="K18" s="79" t="s">
        <v>271</v>
      </c>
      <c r="L18" s="81" t="s">
        <v>277</v>
      </c>
      <c r="M18" s="79" t="s">
        <v>278</v>
      </c>
      <c r="N18" s="79" t="s">
        <v>282</v>
      </c>
      <c r="O18" s="84" t="s">
        <v>270</v>
      </c>
      <c r="P18" s="84" t="s">
        <v>279</v>
      </c>
      <c r="Q18" s="50"/>
      <c r="R18" s="100"/>
      <c r="S18" s="100"/>
    </row>
    <row r="19" spans="1:19" ht="30" customHeight="1" x14ac:dyDescent="0.25">
      <c r="A19" s="82">
        <v>1</v>
      </c>
      <c r="B19" s="93" t="s">
        <v>677</v>
      </c>
      <c r="C19" s="99" t="s">
        <v>676</v>
      </c>
      <c r="D19" s="82" t="s">
        <v>727</v>
      </c>
      <c r="E19" s="38">
        <v>231.44499999999999</v>
      </c>
      <c r="F19" s="38">
        <f>E19/4</f>
        <v>57.861249999999998</v>
      </c>
      <c r="G19" s="45">
        <v>125</v>
      </c>
      <c r="H19" s="45">
        <v>0</v>
      </c>
      <c r="I19" s="38">
        <f>H19*I20/H20</f>
        <v>0</v>
      </c>
      <c r="J19" s="45">
        <f>G19+I19</f>
        <v>125</v>
      </c>
      <c r="K19" s="38">
        <v>1.4</v>
      </c>
      <c r="L19" s="45">
        <f>K19*$L$20/$K$20</f>
        <v>1.4101057579318448</v>
      </c>
      <c r="M19" s="38">
        <v>0</v>
      </c>
      <c r="N19" s="45">
        <f>M19*$N$20/$M$20</f>
        <v>0</v>
      </c>
      <c r="O19" s="38">
        <f>F19+H19+K19+M19</f>
        <v>59.261249999999997</v>
      </c>
      <c r="P19" s="45">
        <f>J19+L19+N19</f>
        <v>126.41010575793185</v>
      </c>
      <c r="Q19" s="60"/>
      <c r="R19" s="100"/>
      <c r="S19" s="100"/>
    </row>
    <row r="20" spans="1:19" ht="30" customHeight="1" x14ac:dyDescent="0.25">
      <c r="A20" s="82">
        <v>2</v>
      </c>
      <c r="B20" s="94" t="s">
        <v>19</v>
      </c>
      <c r="C20" s="99" t="s">
        <v>20</v>
      </c>
      <c r="D20" s="82" t="s">
        <v>727</v>
      </c>
      <c r="E20" s="40">
        <v>10</v>
      </c>
      <c r="F20" s="38">
        <f t="shared" ref="F20:F25" si="8">E20/4</f>
        <v>2.5</v>
      </c>
      <c r="G20" s="40">
        <f>F20*$G$19/$F$19</f>
        <v>5.4008511741450453</v>
      </c>
      <c r="H20" s="40">
        <v>60</v>
      </c>
      <c r="I20" s="40">
        <v>375</v>
      </c>
      <c r="J20" s="45">
        <f t="shared" ref="J20:J26" si="9">G20+I20</f>
        <v>380.40085117414503</v>
      </c>
      <c r="K20" s="40">
        <v>297.85000000000002</v>
      </c>
      <c r="L20" s="40">
        <v>300</v>
      </c>
      <c r="M20" s="40">
        <v>180</v>
      </c>
      <c r="N20" s="40">
        <v>200</v>
      </c>
      <c r="O20" s="38">
        <f t="shared" ref="O20:O26" si="10">F20+H20+K20+M20</f>
        <v>540.35</v>
      </c>
      <c r="P20" s="45">
        <f t="shared" ref="P20:P26" si="11">J20+L20+N20</f>
        <v>880.40085117414503</v>
      </c>
      <c r="Q20" s="60"/>
      <c r="R20" s="100"/>
      <c r="S20" s="100"/>
    </row>
    <row r="21" spans="1:19" ht="30" customHeight="1" x14ac:dyDescent="0.25">
      <c r="A21" s="82">
        <v>3</v>
      </c>
      <c r="B21" s="94" t="s">
        <v>620</v>
      </c>
      <c r="C21" s="99" t="s">
        <v>619</v>
      </c>
      <c r="D21" s="82" t="s">
        <v>727</v>
      </c>
      <c r="E21" s="38">
        <v>10</v>
      </c>
      <c r="F21" s="38">
        <f t="shared" si="8"/>
        <v>2.5</v>
      </c>
      <c r="G21" s="40">
        <f t="shared" ref="G21:G26" si="12">F21*$G$19/$F$19</f>
        <v>5.4008511741450453</v>
      </c>
      <c r="H21" s="45">
        <v>20.100000000000001</v>
      </c>
      <c r="I21" s="38">
        <f>H21*$I$20/$H$20</f>
        <v>125.62500000000001</v>
      </c>
      <c r="J21" s="45">
        <f t="shared" si="9"/>
        <v>131.02585117414506</v>
      </c>
      <c r="K21" s="38">
        <v>0</v>
      </c>
      <c r="L21" s="40">
        <f>K21*$L$20/$K$20</f>
        <v>0</v>
      </c>
      <c r="M21" s="38">
        <v>0</v>
      </c>
      <c r="N21" s="45">
        <f t="shared" ref="N21:N22" si="13">M21*$N$20/$M$20</f>
        <v>0</v>
      </c>
      <c r="O21" s="38">
        <f t="shared" si="10"/>
        <v>22.6</v>
      </c>
      <c r="P21" s="45">
        <f t="shared" si="11"/>
        <v>131.02585117414506</v>
      </c>
      <c r="Q21" s="60"/>
      <c r="R21" s="100"/>
      <c r="S21" s="100"/>
    </row>
    <row r="22" spans="1:19" ht="30" customHeight="1" x14ac:dyDescent="0.25">
      <c r="A22" s="82">
        <v>4</v>
      </c>
      <c r="B22" s="94" t="s">
        <v>1</v>
      </c>
      <c r="C22" s="99" t="s">
        <v>2</v>
      </c>
      <c r="D22" s="82" t="s">
        <v>727</v>
      </c>
      <c r="E22" s="40">
        <v>43</v>
      </c>
      <c r="F22" s="40">
        <f t="shared" si="8"/>
        <v>10.75</v>
      </c>
      <c r="G22" s="40">
        <f t="shared" si="12"/>
        <v>23.223660048823696</v>
      </c>
      <c r="H22" s="40">
        <v>16.2</v>
      </c>
      <c r="I22" s="38">
        <f t="shared" ref="I22:I26" si="14">H22*$I$20/$H$20</f>
        <v>101.25</v>
      </c>
      <c r="J22" s="40">
        <f t="shared" ref="J22" si="15">G22+I22</f>
        <v>124.47366004882369</v>
      </c>
      <c r="K22" s="40">
        <v>30</v>
      </c>
      <c r="L22" s="40">
        <f>K22*$L$20/$K$20</f>
        <v>30.216551955682387</v>
      </c>
      <c r="M22" s="40">
        <v>0</v>
      </c>
      <c r="N22" s="45">
        <f t="shared" si="13"/>
        <v>0</v>
      </c>
      <c r="O22" s="40">
        <f t="shared" ref="O22" si="16">F22+H22+K22+M22</f>
        <v>56.95</v>
      </c>
      <c r="P22" s="40">
        <f t="shared" ref="P22" si="17">J22+L22+N22</f>
        <v>154.69021200450607</v>
      </c>
      <c r="Q22" s="60"/>
      <c r="R22" s="100"/>
      <c r="S22" s="100"/>
    </row>
    <row r="23" spans="1:19" ht="30" customHeight="1" x14ac:dyDescent="0.25">
      <c r="A23" s="82">
        <v>5</v>
      </c>
      <c r="B23" s="94" t="s">
        <v>730</v>
      </c>
      <c r="C23" s="99" t="s">
        <v>731</v>
      </c>
      <c r="D23" s="82" t="s">
        <v>727</v>
      </c>
      <c r="E23" s="38">
        <v>50.725000000000001</v>
      </c>
      <c r="F23" s="38">
        <f t="shared" si="8"/>
        <v>12.68125</v>
      </c>
      <c r="G23" s="40">
        <f t="shared" si="12"/>
        <v>27.395817580850743</v>
      </c>
      <c r="H23" s="38">
        <v>0</v>
      </c>
      <c r="I23" s="38">
        <f t="shared" si="14"/>
        <v>0</v>
      </c>
      <c r="J23" s="45">
        <f t="shared" si="9"/>
        <v>27.395817580850743</v>
      </c>
      <c r="K23" s="45">
        <v>1.4</v>
      </c>
      <c r="L23" s="40">
        <f t="shared" ref="L23:L26" si="18">K23*$L$20/$K$20</f>
        <v>1.4101057579318448</v>
      </c>
      <c r="M23" s="38">
        <v>30</v>
      </c>
      <c r="N23" s="45">
        <f>M23*$N$20/$M$20</f>
        <v>33.333333333333336</v>
      </c>
      <c r="O23" s="38">
        <f t="shared" si="10"/>
        <v>44.081249999999997</v>
      </c>
      <c r="P23" s="45">
        <f t="shared" si="11"/>
        <v>62.13925667211592</v>
      </c>
      <c r="Q23" s="60"/>
      <c r="R23" s="100"/>
      <c r="S23" s="100"/>
    </row>
    <row r="24" spans="1:19" ht="30" customHeight="1" x14ac:dyDescent="0.25">
      <c r="A24" s="82">
        <v>6</v>
      </c>
      <c r="B24" s="94" t="s">
        <v>848</v>
      </c>
      <c r="C24" s="99" t="s">
        <v>849</v>
      </c>
      <c r="D24" s="82" t="s">
        <v>727</v>
      </c>
      <c r="E24" s="38">
        <v>83.125</v>
      </c>
      <c r="F24" s="38">
        <f t="shared" si="8"/>
        <v>20.78125</v>
      </c>
      <c r="G24" s="40">
        <f t="shared" si="12"/>
        <v>44.894575385080692</v>
      </c>
      <c r="H24" s="38">
        <v>0</v>
      </c>
      <c r="I24" s="38">
        <f t="shared" si="14"/>
        <v>0</v>
      </c>
      <c r="J24" s="45">
        <f t="shared" si="9"/>
        <v>44.894575385080692</v>
      </c>
      <c r="K24" s="38">
        <v>128.5</v>
      </c>
      <c r="L24" s="40">
        <f t="shared" si="18"/>
        <v>129.4275642101729</v>
      </c>
      <c r="M24" s="38">
        <v>0</v>
      </c>
      <c r="N24" s="45">
        <f t="shared" ref="N24:N26" si="19">M24*$N$20/$M$20</f>
        <v>0</v>
      </c>
      <c r="O24" s="38">
        <f t="shared" si="10"/>
        <v>149.28125</v>
      </c>
      <c r="P24" s="45">
        <f t="shared" si="11"/>
        <v>174.32213959525359</v>
      </c>
      <c r="Q24" s="60"/>
      <c r="R24" s="100"/>
      <c r="S24" s="100"/>
    </row>
    <row r="25" spans="1:19" ht="30" customHeight="1" x14ac:dyDescent="0.25">
      <c r="A25" s="82">
        <v>7</v>
      </c>
      <c r="B25" s="94" t="s">
        <v>465</v>
      </c>
      <c r="C25" s="99" t="s">
        <v>464</v>
      </c>
      <c r="D25" s="82" t="s">
        <v>727</v>
      </c>
      <c r="E25" s="38">
        <v>66.25</v>
      </c>
      <c r="F25" s="38">
        <f t="shared" si="8"/>
        <v>16.5625</v>
      </c>
      <c r="G25" s="40">
        <f t="shared" si="12"/>
        <v>35.780639028710922</v>
      </c>
      <c r="H25" s="45">
        <v>0</v>
      </c>
      <c r="I25" s="38">
        <f t="shared" si="14"/>
        <v>0</v>
      </c>
      <c r="J25" s="45">
        <f t="shared" si="9"/>
        <v>35.780639028710922</v>
      </c>
      <c r="K25" s="38">
        <v>41.4</v>
      </c>
      <c r="L25" s="40">
        <f t="shared" si="18"/>
        <v>41.698841698841697</v>
      </c>
      <c r="M25" s="38">
        <v>0</v>
      </c>
      <c r="N25" s="45">
        <f t="shared" si="19"/>
        <v>0</v>
      </c>
      <c r="O25" s="38">
        <f t="shared" si="10"/>
        <v>57.962499999999999</v>
      </c>
      <c r="P25" s="45">
        <f t="shared" si="11"/>
        <v>77.479480727552613</v>
      </c>
      <c r="Q25" s="60"/>
      <c r="R25" s="100"/>
      <c r="S25" s="100"/>
    </row>
    <row r="26" spans="1:19" ht="30" customHeight="1" x14ac:dyDescent="0.25">
      <c r="A26" s="82">
        <v>8</v>
      </c>
      <c r="B26" s="94" t="s">
        <v>732</v>
      </c>
      <c r="C26" s="99" t="s">
        <v>733</v>
      </c>
      <c r="D26" s="82" t="s">
        <v>727</v>
      </c>
      <c r="E26" s="38">
        <v>45</v>
      </c>
      <c r="F26" s="38">
        <f>E26/4</f>
        <v>11.25</v>
      </c>
      <c r="G26" s="40">
        <f t="shared" si="12"/>
        <v>24.303830283652704</v>
      </c>
      <c r="H26" s="38">
        <v>0</v>
      </c>
      <c r="I26" s="38">
        <f t="shared" si="14"/>
        <v>0</v>
      </c>
      <c r="J26" s="45">
        <f t="shared" si="9"/>
        <v>24.303830283652704</v>
      </c>
      <c r="K26" s="45">
        <v>0</v>
      </c>
      <c r="L26" s="40">
        <f t="shared" si="18"/>
        <v>0</v>
      </c>
      <c r="M26" s="38">
        <v>0</v>
      </c>
      <c r="N26" s="45">
        <f t="shared" si="19"/>
        <v>0</v>
      </c>
      <c r="O26" s="38">
        <f t="shared" si="10"/>
        <v>11.25</v>
      </c>
      <c r="P26" s="45">
        <f t="shared" si="11"/>
        <v>24.303830283652704</v>
      </c>
      <c r="Q26" s="60"/>
      <c r="R26" s="100"/>
      <c r="S26" s="100"/>
    </row>
    <row r="27" spans="1:19" x14ac:dyDescent="0.25">
      <c r="A27" s="101"/>
      <c r="B27" s="101"/>
      <c r="C27" s="101"/>
      <c r="D27" s="101"/>
      <c r="E27" s="50"/>
      <c r="F27" s="50"/>
      <c r="G27" s="50"/>
      <c r="H27" s="50"/>
      <c r="I27" s="90"/>
      <c r="J27" s="90"/>
      <c r="K27" s="50"/>
      <c r="L27" s="90"/>
      <c r="M27" s="50"/>
      <c r="N27" s="90"/>
      <c r="O27" s="50"/>
      <c r="P27" s="50"/>
      <c r="Q27" s="50"/>
      <c r="R27" s="100"/>
      <c r="S27" s="100"/>
    </row>
    <row r="28" spans="1:19" ht="15.75" x14ac:dyDescent="0.25">
      <c r="A28" s="254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5"/>
      <c r="P28" s="50"/>
      <c r="Q28" s="50"/>
      <c r="R28" s="100"/>
      <c r="S28" s="100"/>
    </row>
    <row r="29" spans="1:19" ht="25.5" x14ac:dyDescent="0.25">
      <c r="A29" s="91" t="s">
        <v>285</v>
      </c>
      <c r="B29" s="84" t="s">
        <v>264</v>
      </c>
      <c r="C29" s="92" t="s">
        <v>284</v>
      </c>
      <c r="D29" s="74" t="s">
        <v>266</v>
      </c>
      <c r="E29" s="252" t="s">
        <v>267</v>
      </c>
      <c r="F29" s="252"/>
      <c r="G29" s="252"/>
      <c r="H29" s="252"/>
      <c r="I29" s="252"/>
      <c r="J29" s="84"/>
      <c r="K29" s="252" t="s">
        <v>268</v>
      </c>
      <c r="L29" s="252"/>
      <c r="M29" s="252" t="s">
        <v>269</v>
      </c>
      <c r="N29" s="252"/>
      <c r="O29" s="84"/>
      <c r="P29" s="41"/>
      <c r="Q29" s="78"/>
      <c r="R29" s="100"/>
      <c r="S29" s="100"/>
    </row>
    <row r="30" spans="1:19" ht="64.5" x14ac:dyDescent="0.25">
      <c r="A30" s="249" t="s">
        <v>941</v>
      </c>
      <c r="B30" s="249"/>
      <c r="C30" s="249"/>
      <c r="D30" s="249"/>
      <c r="E30" s="79" t="s">
        <v>271</v>
      </c>
      <c r="F30" s="79" t="s">
        <v>272</v>
      </c>
      <c r="G30" s="79" t="s">
        <v>273</v>
      </c>
      <c r="H30" s="79" t="s">
        <v>274</v>
      </c>
      <c r="I30" s="59" t="s">
        <v>275</v>
      </c>
      <c r="J30" s="80" t="s">
        <v>276</v>
      </c>
      <c r="K30" s="79" t="s">
        <v>271</v>
      </c>
      <c r="L30" s="81" t="s">
        <v>277</v>
      </c>
      <c r="M30" s="79" t="s">
        <v>278</v>
      </c>
      <c r="N30" s="79" t="s">
        <v>282</v>
      </c>
      <c r="O30" s="84" t="s">
        <v>270</v>
      </c>
      <c r="P30" s="84" t="s">
        <v>279</v>
      </c>
      <c r="Q30" s="50"/>
      <c r="R30" s="100"/>
      <c r="S30" s="100"/>
    </row>
    <row r="31" spans="1:19" ht="30" customHeight="1" x14ac:dyDescent="0.25">
      <c r="A31" s="85">
        <v>1</v>
      </c>
      <c r="B31" s="86" t="s">
        <v>874</v>
      </c>
      <c r="C31" s="124" t="s">
        <v>875</v>
      </c>
      <c r="D31" s="82" t="s">
        <v>736</v>
      </c>
      <c r="E31" s="38">
        <v>29.305</v>
      </c>
      <c r="F31" s="38">
        <f>E31/4</f>
        <v>7.3262499999999999</v>
      </c>
      <c r="G31" s="38">
        <f>F31/$F$49*$G$49</f>
        <v>11.592167721518987</v>
      </c>
      <c r="H31" s="38">
        <v>0</v>
      </c>
      <c r="I31" s="38">
        <f>H31/H41*I41</f>
        <v>0</v>
      </c>
      <c r="J31" s="38">
        <f>G31+I31</f>
        <v>11.592167721518987</v>
      </c>
      <c r="K31" s="38">
        <v>27.5</v>
      </c>
      <c r="L31" s="38">
        <f>K31/$K$38*$L$38</f>
        <v>39.530426449448974</v>
      </c>
      <c r="M31" s="38">
        <v>30</v>
      </c>
      <c r="N31" s="38">
        <f>M31*$N$38/$M$38</f>
        <v>40</v>
      </c>
      <c r="O31" s="38">
        <f>F31+H31+K31+M31</f>
        <v>64.826250000000002</v>
      </c>
      <c r="P31" s="38">
        <f>J31+L31+N31</f>
        <v>91.122594170967957</v>
      </c>
      <c r="Q31" s="62"/>
      <c r="R31" s="100"/>
      <c r="S31" s="100"/>
    </row>
    <row r="32" spans="1:19" ht="30" customHeight="1" x14ac:dyDescent="0.25">
      <c r="A32" s="85">
        <v>2</v>
      </c>
      <c r="B32" s="86" t="s">
        <v>58</v>
      </c>
      <c r="C32" s="124" t="s">
        <v>59</v>
      </c>
      <c r="D32" s="82" t="s">
        <v>736</v>
      </c>
      <c r="E32" s="38">
        <v>10</v>
      </c>
      <c r="F32" s="38">
        <f t="shared" ref="F32:F51" si="20">E32/4</f>
        <v>2.5</v>
      </c>
      <c r="G32" s="38">
        <f t="shared" ref="G32:G48" si="21">F32/$F$49*$G$49</f>
        <v>3.9556962025316458</v>
      </c>
      <c r="H32" s="45">
        <v>0</v>
      </c>
      <c r="I32" s="38">
        <f>H32/H41*I41</f>
        <v>0</v>
      </c>
      <c r="J32" s="38">
        <f t="shared" ref="J32:J51" si="22">G32+I32</f>
        <v>3.9556962025316458</v>
      </c>
      <c r="K32" s="38">
        <v>25</v>
      </c>
      <c r="L32" s="38">
        <f t="shared" ref="L32:L37" si="23">K32/$K$38*$L$38</f>
        <v>35.93675131768088</v>
      </c>
      <c r="M32" s="38">
        <v>0</v>
      </c>
      <c r="N32" s="38">
        <f t="shared" ref="N32:N37" si="24">M32*$N$38/$M$38</f>
        <v>0</v>
      </c>
      <c r="O32" s="38">
        <f t="shared" ref="O32:O51" si="25">F32+H32+K32+M32</f>
        <v>27.5</v>
      </c>
      <c r="P32" s="38">
        <f t="shared" ref="P32:P51" si="26">J32+L32+N32</f>
        <v>39.892447520212528</v>
      </c>
      <c r="Q32" s="62"/>
      <c r="R32" s="100"/>
      <c r="S32" s="100"/>
    </row>
    <row r="33" spans="1:19" ht="30" customHeight="1" x14ac:dyDescent="0.25">
      <c r="A33" s="85">
        <v>2</v>
      </c>
      <c r="B33" s="86" t="s">
        <v>5</v>
      </c>
      <c r="C33" s="124" t="s">
        <v>6</v>
      </c>
      <c r="D33" s="82" t="s">
        <v>736</v>
      </c>
      <c r="E33" s="38">
        <v>25</v>
      </c>
      <c r="F33" s="38">
        <f t="shared" si="20"/>
        <v>6.25</v>
      </c>
      <c r="G33" s="38">
        <f t="shared" si="21"/>
        <v>9.8892405063291147</v>
      </c>
      <c r="H33" s="45">
        <v>0</v>
      </c>
      <c r="I33" s="38">
        <f>H33/H41*I41</f>
        <v>0</v>
      </c>
      <c r="J33" s="38">
        <f t="shared" si="22"/>
        <v>9.8892405063291147</v>
      </c>
      <c r="K33" s="38">
        <v>177.65</v>
      </c>
      <c r="L33" s="38">
        <f t="shared" si="23"/>
        <v>255.36655486344034</v>
      </c>
      <c r="M33" s="38">
        <v>0</v>
      </c>
      <c r="N33" s="38">
        <f t="shared" si="24"/>
        <v>0</v>
      </c>
      <c r="O33" s="38">
        <f t="shared" si="25"/>
        <v>183.9</v>
      </c>
      <c r="P33" s="38">
        <f t="shared" si="26"/>
        <v>265.25579536976943</v>
      </c>
      <c r="Q33" s="62"/>
      <c r="R33" s="100"/>
      <c r="S33" s="100"/>
    </row>
    <row r="34" spans="1:19" ht="30" customHeight="1" x14ac:dyDescent="0.25">
      <c r="A34" s="85">
        <v>3</v>
      </c>
      <c r="B34" s="86" t="s">
        <v>356</v>
      </c>
      <c r="C34" s="124" t="s">
        <v>352</v>
      </c>
      <c r="D34" s="82" t="s">
        <v>736</v>
      </c>
      <c r="E34" s="38">
        <v>20.5</v>
      </c>
      <c r="F34" s="38">
        <f t="shared" si="20"/>
        <v>5.125</v>
      </c>
      <c r="G34" s="38">
        <f t="shared" si="21"/>
        <v>8.1091772151898738</v>
      </c>
      <c r="H34" s="45">
        <v>48</v>
      </c>
      <c r="I34" s="38">
        <f>H34/$H$41*$I$41</f>
        <v>96</v>
      </c>
      <c r="J34" s="38">
        <f t="shared" si="22"/>
        <v>104.10917721518987</v>
      </c>
      <c r="K34" s="38">
        <v>26.25</v>
      </c>
      <c r="L34" s="38">
        <f t="shared" si="23"/>
        <v>37.733588883564934</v>
      </c>
      <c r="M34" s="38">
        <v>110</v>
      </c>
      <c r="N34" s="38">
        <f t="shared" si="24"/>
        <v>146.66666666666666</v>
      </c>
      <c r="O34" s="38">
        <f t="shared" si="25"/>
        <v>189.375</v>
      </c>
      <c r="P34" s="38">
        <f t="shared" si="26"/>
        <v>288.50943276542148</v>
      </c>
      <c r="Q34" s="62"/>
      <c r="R34" s="100"/>
      <c r="S34" s="100"/>
    </row>
    <row r="35" spans="1:19" ht="30" customHeight="1" x14ac:dyDescent="0.25">
      <c r="A35" s="85">
        <v>4</v>
      </c>
      <c r="B35" s="86" t="s">
        <v>388</v>
      </c>
      <c r="C35" s="124" t="s">
        <v>377</v>
      </c>
      <c r="D35" s="82" t="s">
        <v>736</v>
      </c>
      <c r="E35" s="38">
        <v>10</v>
      </c>
      <c r="F35" s="38">
        <f t="shared" si="20"/>
        <v>2.5</v>
      </c>
      <c r="G35" s="38">
        <f t="shared" si="21"/>
        <v>3.9556962025316458</v>
      </c>
      <c r="H35" s="45">
        <v>32.85</v>
      </c>
      <c r="I35" s="38">
        <f>H35/$H$41*$I$41</f>
        <v>65.7</v>
      </c>
      <c r="J35" s="38">
        <f t="shared" si="22"/>
        <v>69.655696202531644</v>
      </c>
      <c r="K35" s="38">
        <v>168.15</v>
      </c>
      <c r="L35" s="38">
        <f t="shared" si="23"/>
        <v>241.71058936272161</v>
      </c>
      <c r="M35" s="38">
        <v>40</v>
      </c>
      <c r="N35" s="38">
        <f t="shared" si="24"/>
        <v>53.333333333333336</v>
      </c>
      <c r="O35" s="38">
        <f t="shared" si="25"/>
        <v>243.5</v>
      </c>
      <c r="P35" s="38">
        <f t="shared" si="26"/>
        <v>364.69961889858655</v>
      </c>
      <c r="Q35" s="62"/>
      <c r="R35" s="100"/>
      <c r="S35" s="100"/>
    </row>
    <row r="36" spans="1:19" ht="30" customHeight="1" x14ac:dyDescent="0.25">
      <c r="A36" s="85">
        <v>5</v>
      </c>
      <c r="B36" s="86" t="s">
        <v>83</v>
      </c>
      <c r="C36" s="124" t="s">
        <v>84</v>
      </c>
      <c r="D36" s="82" t="s">
        <v>736</v>
      </c>
      <c r="E36" s="38">
        <v>58.015000000000001</v>
      </c>
      <c r="F36" s="38">
        <f t="shared" si="20"/>
        <v>14.50375</v>
      </c>
      <c r="G36" s="38">
        <f t="shared" si="21"/>
        <v>22.948971518987342</v>
      </c>
      <c r="H36" s="45">
        <v>0</v>
      </c>
      <c r="I36" s="38">
        <f>H36/H41*I41</f>
        <v>0</v>
      </c>
      <c r="J36" s="38">
        <f t="shared" si="22"/>
        <v>22.948971518987342</v>
      </c>
      <c r="K36" s="38">
        <v>29.75</v>
      </c>
      <c r="L36" s="38">
        <f t="shared" si="23"/>
        <v>42.764734068040248</v>
      </c>
      <c r="M36" s="38">
        <v>30</v>
      </c>
      <c r="N36" s="38">
        <f t="shared" si="24"/>
        <v>40</v>
      </c>
      <c r="O36" s="38">
        <f t="shared" si="25"/>
        <v>74.253749999999997</v>
      </c>
      <c r="P36" s="38">
        <f t="shared" si="26"/>
        <v>105.71370558702759</v>
      </c>
      <c r="Q36" s="62"/>
      <c r="R36" s="100"/>
      <c r="S36" s="100"/>
    </row>
    <row r="37" spans="1:19" ht="30" customHeight="1" x14ac:dyDescent="0.25">
      <c r="A37" s="85">
        <v>6</v>
      </c>
      <c r="B37" s="86" t="s">
        <v>390</v>
      </c>
      <c r="C37" s="124" t="s">
        <v>379</v>
      </c>
      <c r="D37" s="82" t="s">
        <v>736</v>
      </c>
      <c r="E37" s="38">
        <v>22.45</v>
      </c>
      <c r="F37" s="38">
        <f t="shared" si="20"/>
        <v>5.6124999999999998</v>
      </c>
      <c r="G37" s="38">
        <f t="shared" si="21"/>
        <v>8.8805379746835449</v>
      </c>
      <c r="H37" s="45">
        <v>135</v>
      </c>
      <c r="I37" s="38">
        <f t="shared" ref="I37:I40" si="27">H37/$H$41*$I$41</f>
        <v>270</v>
      </c>
      <c r="J37" s="38">
        <f t="shared" si="22"/>
        <v>278.88053797468353</v>
      </c>
      <c r="K37" s="38">
        <v>77.75</v>
      </c>
      <c r="L37" s="38">
        <f t="shared" si="23"/>
        <v>111.76329659798755</v>
      </c>
      <c r="M37" s="38">
        <v>30</v>
      </c>
      <c r="N37" s="38">
        <f t="shared" si="24"/>
        <v>40</v>
      </c>
      <c r="O37" s="38">
        <f t="shared" si="25"/>
        <v>248.36250000000001</v>
      </c>
      <c r="P37" s="38">
        <f t="shared" si="26"/>
        <v>430.6438345726711</v>
      </c>
      <c r="Q37" s="62"/>
      <c r="R37" s="100"/>
      <c r="S37" s="100"/>
    </row>
    <row r="38" spans="1:19" ht="30" customHeight="1" x14ac:dyDescent="0.25">
      <c r="A38" s="85">
        <v>7</v>
      </c>
      <c r="B38" s="86" t="s">
        <v>391</v>
      </c>
      <c r="C38" s="124" t="s">
        <v>380</v>
      </c>
      <c r="D38" s="82" t="s">
        <v>736</v>
      </c>
      <c r="E38" s="38">
        <v>141.75</v>
      </c>
      <c r="F38" s="38">
        <f t="shared" si="20"/>
        <v>35.4375</v>
      </c>
      <c r="G38" s="38">
        <f t="shared" si="21"/>
        <v>56.071993670886073</v>
      </c>
      <c r="H38" s="45">
        <v>0</v>
      </c>
      <c r="I38" s="38">
        <f t="shared" si="27"/>
        <v>0</v>
      </c>
      <c r="J38" s="38">
        <f t="shared" si="22"/>
        <v>56.071993670886073</v>
      </c>
      <c r="K38" s="38">
        <v>208.7</v>
      </c>
      <c r="L38" s="45">
        <v>300</v>
      </c>
      <c r="M38" s="38">
        <v>150</v>
      </c>
      <c r="N38" s="38">
        <v>200</v>
      </c>
      <c r="O38" s="38">
        <f t="shared" si="25"/>
        <v>394.13749999999999</v>
      </c>
      <c r="P38" s="38">
        <f t="shared" si="26"/>
        <v>556.07199367088606</v>
      </c>
      <c r="Q38" s="62"/>
      <c r="R38" s="100"/>
      <c r="S38" s="100"/>
    </row>
    <row r="39" spans="1:19" ht="30" customHeight="1" x14ac:dyDescent="0.25">
      <c r="A39" s="85">
        <v>8</v>
      </c>
      <c r="B39" s="86" t="s">
        <v>397</v>
      </c>
      <c r="C39" s="124" t="s">
        <v>386</v>
      </c>
      <c r="D39" s="82" t="s">
        <v>736</v>
      </c>
      <c r="E39" s="38">
        <v>61</v>
      </c>
      <c r="F39" s="38">
        <f t="shared" si="20"/>
        <v>15.25</v>
      </c>
      <c r="G39" s="38">
        <f t="shared" si="21"/>
        <v>24.129746835443036</v>
      </c>
      <c r="H39" s="45">
        <v>103.8</v>
      </c>
      <c r="I39" s="38">
        <f t="shared" si="27"/>
        <v>207.6</v>
      </c>
      <c r="J39" s="38">
        <f t="shared" si="22"/>
        <v>231.72974683544302</v>
      </c>
      <c r="K39" s="38">
        <v>40.049999999999997</v>
      </c>
      <c r="L39" s="38">
        <f t="shared" ref="L39:L51" si="28">K39/$K$38*$L$38</f>
        <v>57.570675610924766</v>
      </c>
      <c r="M39" s="38">
        <v>50</v>
      </c>
      <c r="N39" s="38">
        <f t="shared" ref="N39:N51" si="29">M39*$N$38/$M$38</f>
        <v>66.666666666666671</v>
      </c>
      <c r="O39" s="38">
        <f t="shared" si="25"/>
        <v>209.1</v>
      </c>
      <c r="P39" s="38">
        <f t="shared" si="26"/>
        <v>355.96708911303449</v>
      </c>
      <c r="Q39" s="62"/>
      <c r="R39" s="100"/>
      <c r="S39" s="100"/>
    </row>
    <row r="40" spans="1:19" ht="30" customHeight="1" x14ac:dyDescent="0.25">
      <c r="A40" s="85">
        <v>9</v>
      </c>
      <c r="B40" s="86" t="s">
        <v>909</v>
      </c>
      <c r="C40" s="124" t="s">
        <v>910</v>
      </c>
      <c r="D40" s="82" t="s">
        <v>736</v>
      </c>
      <c r="E40" s="38">
        <v>10</v>
      </c>
      <c r="F40" s="38">
        <f t="shared" si="20"/>
        <v>2.5</v>
      </c>
      <c r="G40" s="38">
        <f t="shared" si="21"/>
        <v>3.9556962025316458</v>
      </c>
      <c r="H40" s="45">
        <v>114.9</v>
      </c>
      <c r="I40" s="38">
        <f t="shared" si="27"/>
        <v>229.8</v>
      </c>
      <c r="J40" s="38">
        <f t="shared" si="22"/>
        <v>233.75569620253165</v>
      </c>
      <c r="K40" s="38">
        <v>6.5</v>
      </c>
      <c r="L40" s="38">
        <f t="shared" si="28"/>
        <v>9.3435553425970301</v>
      </c>
      <c r="M40" s="38">
        <v>0</v>
      </c>
      <c r="N40" s="38">
        <f t="shared" si="29"/>
        <v>0</v>
      </c>
      <c r="O40" s="38">
        <f t="shared" si="25"/>
        <v>123.9</v>
      </c>
      <c r="P40" s="38">
        <f t="shared" si="26"/>
        <v>243.09925154512868</v>
      </c>
      <c r="Q40" s="62"/>
      <c r="R40" s="100"/>
      <c r="S40" s="100"/>
    </row>
    <row r="41" spans="1:19" ht="30" customHeight="1" x14ac:dyDescent="0.25">
      <c r="A41" s="85">
        <v>10</v>
      </c>
      <c r="B41" s="86" t="s">
        <v>39</v>
      </c>
      <c r="C41" s="124" t="s">
        <v>40</v>
      </c>
      <c r="D41" s="82" t="s">
        <v>736</v>
      </c>
      <c r="E41" s="38">
        <v>30.225000000000001</v>
      </c>
      <c r="F41" s="38">
        <f t="shared" si="20"/>
        <v>7.5562500000000004</v>
      </c>
      <c r="G41" s="38">
        <f t="shared" si="21"/>
        <v>11.9560917721519</v>
      </c>
      <c r="H41" s="45">
        <v>187.5</v>
      </c>
      <c r="I41" s="38">
        <v>375</v>
      </c>
      <c r="J41" s="38">
        <f t="shared" si="22"/>
        <v>386.95609177215192</v>
      </c>
      <c r="K41" s="38">
        <v>40.4</v>
      </c>
      <c r="L41" s="38">
        <f t="shared" si="28"/>
        <v>58.073790129372306</v>
      </c>
      <c r="M41" s="38">
        <v>50</v>
      </c>
      <c r="N41" s="38">
        <f t="shared" si="29"/>
        <v>66.666666666666671</v>
      </c>
      <c r="O41" s="38">
        <f t="shared" si="25"/>
        <v>285.45625000000001</v>
      </c>
      <c r="P41" s="38">
        <f t="shared" si="26"/>
        <v>511.69654856819091</v>
      </c>
      <c r="Q41" s="62"/>
      <c r="R41" s="100"/>
      <c r="S41" s="100"/>
    </row>
    <row r="42" spans="1:19" ht="30" customHeight="1" x14ac:dyDescent="0.25">
      <c r="A42" s="85">
        <v>11</v>
      </c>
      <c r="B42" s="86" t="s">
        <v>681</v>
      </c>
      <c r="C42" s="124" t="s">
        <v>680</v>
      </c>
      <c r="D42" s="82" t="s">
        <v>736</v>
      </c>
      <c r="E42" s="38">
        <v>10</v>
      </c>
      <c r="F42" s="38">
        <f t="shared" si="20"/>
        <v>2.5</v>
      </c>
      <c r="G42" s="38">
        <f t="shared" si="21"/>
        <v>3.9556962025316458</v>
      </c>
      <c r="H42" s="45">
        <v>0</v>
      </c>
      <c r="I42" s="38">
        <f t="shared" ref="I42:I51" si="30">H42/$H$41*$I$41</f>
        <v>0</v>
      </c>
      <c r="J42" s="38">
        <f t="shared" si="22"/>
        <v>3.9556962025316458</v>
      </c>
      <c r="K42" s="38">
        <v>38.200000000000003</v>
      </c>
      <c r="L42" s="38">
        <f t="shared" si="28"/>
        <v>54.911356013416395</v>
      </c>
      <c r="M42" s="38">
        <v>0</v>
      </c>
      <c r="N42" s="38">
        <f t="shared" si="29"/>
        <v>0</v>
      </c>
      <c r="O42" s="38">
        <f t="shared" si="25"/>
        <v>40.700000000000003</v>
      </c>
      <c r="P42" s="38">
        <f t="shared" si="26"/>
        <v>58.867052215948043</v>
      </c>
      <c r="Q42" s="62"/>
      <c r="R42" s="100"/>
      <c r="S42" s="100"/>
    </row>
    <row r="43" spans="1:19" ht="30" customHeight="1" x14ac:dyDescent="0.25">
      <c r="A43" s="85">
        <v>12</v>
      </c>
      <c r="B43" s="86" t="s">
        <v>41</v>
      </c>
      <c r="C43" s="124" t="s">
        <v>42</v>
      </c>
      <c r="D43" s="82" t="s">
        <v>736</v>
      </c>
      <c r="E43" s="38">
        <v>89.2</v>
      </c>
      <c r="F43" s="38">
        <f t="shared" si="20"/>
        <v>22.3</v>
      </c>
      <c r="G43" s="38">
        <f t="shared" si="21"/>
        <v>35.284810126582279</v>
      </c>
      <c r="H43" s="45">
        <v>78.75</v>
      </c>
      <c r="I43" s="38">
        <f t="shared" si="30"/>
        <v>157.5</v>
      </c>
      <c r="J43" s="38">
        <f t="shared" si="22"/>
        <v>192.78481012658227</v>
      </c>
      <c r="K43" s="38">
        <v>43.4</v>
      </c>
      <c r="L43" s="38">
        <f t="shared" si="28"/>
        <v>62.386200287494013</v>
      </c>
      <c r="M43" s="38">
        <v>0</v>
      </c>
      <c r="N43" s="38">
        <f t="shared" si="29"/>
        <v>0</v>
      </c>
      <c r="O43" s="38">
        <f t="shared" si="25"/>
        <v>144.44999999999999</v>
      </c>
      <c r="P43" s="38">
        <f t="shared" si="26"/>
        <v>255.17101041407628</v>
      </c>
      <c r="Q43" s="62"/>
      <c r="R43" s="100"/>
      <c r="S43" s="100"/>
    </row>
    <row r="44" spans="1:19" ht="30" customHeight="1" x14ac:dyDescent="0.25">
      <c r="A44" s="85">
        <v>13</v>
      </c>
      <c r="B44" s="86" t="s">
        <v>70</v>
      </c>
      <c r="C44" s="124" t="s">
        <v>85</v>
      </c>
      <c r="D44" s="82" t="s">
        <v>736</v>
      </c>
      <c r="E44" s="38">
        <v>45</v>
      </c>
      <c r="F44" s="38">
        <f t="shared" si="20"/>
        <v>11.25</v>
      </c>
      <c r="G44" s="38">
        <f t="shared" si="21"/>
        <v>17.800632911392405</v>
      </c>
      <c r="H44" s="45">
        <v>33</v>
      </c>
      <c r="I44" s="38">
        <f t="shared" si="30"/>
        <v>66</v>
      </c>
      <c r="J44" s="38">
        <f t="shared" si="22"/>
        <v>83.800632911392398</v>
      </c>
      <c r="K44" s="38">
        <v>196.4</v>
      </c>
      <c r="L44" s="38">
        <f t="shared" si="28"/>
        <v>282.31911835170104</v>
      </c>
      <c r="M44" s="38">
        <v>40</v>
      </c>
      <c r="N44" s="38">
        <f t="shared" si="29"/>
        <v>53.333333333333336</v>
      </c>
      <c r="O44" s="38">
        <f t="shared" si="25"/>
        <v>280.64999999999998</v>
      </c>
      <c r="P44" s="38">
        <f t="shared" si="26"/>
        <v>419.45308459642678</v>
      </c>
      <c r="Q44" s="62"/>
      <c r="R44" s="100"/>
      <c r="S44" s="100"/>
    </row>
    <row r="45" spans="1:19" ht="30" customHeight="1" x14ac:dyDescent="0.25">
      <c r="A45" s="85">
        <v>14</v>
      </c>
      <c r="B45" s="86" t="s">
        <v>671</v>
      </c>
      <c r="C45" s="124" t="s">
        <v>670</v>
      </c>
      <c r="D45" s="82" t="s">
        <v>736</v>
      </c>
      <c r="E45" s="38">
        <v>19.074999999999999</v>
      </c>
      <c r="F45" s="38">
        <f t="shared" si="20"/>
        <v>4.7687499999999998</v>
      </c>
      <c r="G45" s="38">
        <f t="shared" si="21"/>
        <v>7.5454905063291138</v>
      </c>
      <c r="H45" s="45">
        <v>63.75</v>
      </c>
      <c r="I45" s="38">
        <f t="shared" si="30"/>
        <v>127.50000000000001</v>
      </c>
      <c r="J45" s="38">
        <f t="shared" si="22"/>
        <v>135.04549050632912</v>
      </c>
      <c r="K45" s="38">
        <v>91.65</v>
      </c>
      <c r="L45" s="38">
        <f t="shared" si="28"/>
        <v>131.74413033061813</v>
      </c>
      <c r="M45" s="38">
        <v>30</v>
      </c>
      <c r="N45" s="38">
        <f t="shared" si="29"/>
        <v>40</v>
      </c>
      <c r="O45" s="38">
        <f t="shared" si="25"/>
        <v>190.16874999999999</v>
      </c>
      <c r="P45" s="38">
        <f t="shared" si="26"/>
        <v>306.78962083694728</v>
      </c>
      <c r="Q45" s="62"/>
      <c r="R45" s="100"/>
      <c r="S45" s="100"/>
    </row>
    <row r="46" spans="1:19" ht="30" customHeight="1" x14ac:dyDescent="0.25">
      <c r="A46" s="85">
        <v>15</v>
      </c>
      <c r="B46" s="86" t="s">
        <v>634</v>
      </c>
      <c r="C46" s="124" t="s">
        <v>633</v>
      </c>
      <c r="D46" s="82" t="s">
        <v>736</v>
      </c>
      <c r="E46" s="38">
        <v>79.745000000000005</v>
      </c>
      <c r="F46" s="38">
        <f t="shared" si="20"/>
        <v>19.936250000000001</v>
      </c>
      <c r="G46" s="38">
        <f t="shared" si="21"/>
        <v>31.544699367088612</v>
      </c>
      <c r="H46" s="45">
        <v>0</v>
      </c>
      <c r="I46" s="38">
        <f t="shared" si="30"/>
        <v>0</v>
      </c>
      <c r="J46" s="38">
        <f t="shared" si="22"/>
        <v>31.544699367088612</v>
      </c>
      <c r="K46" s="38">
        <v>1.25</v>
      </c>
      <c r="L46" s="38">
        <f t="shared" si="28"/>
        <v>1.7968375658840441</v>
      </c>
      <c r="M46" s="38">
        <v>0</v>
      </c>
      <c r="N46" s="38">
        <f t="shared" si="29"/>
        <v>0</v>
      </c>
      <c r="O46" s="38">
        <f t="shared" si="25"/>
        <v>21.186250000000001</v>
      </c>
      <c r="P46" s="38">
        <f t="shared" si="26"/>
        <v>33.341536932972659</v>
      </c>
      <c r="Q46" s="62"/>
      <c r="R46" s="100"/>
      <c r="S46" s="100"/>
    </row>
    <row r="47" spans="1:19" ht="30" customHeight="1" x14ac:dyDescent="0.25">
      <c r="A47" s="85">
        <v>16</v>
      </c>
      <c r="B47" s="86" t="s">
        <v>86</v>
      </c>
      <c r="C47" s="124" t="s">
        <v>61</v>
      </c>
      <c r="D47" s="82" t="s">
        <v>736</v>
      </c>
      <c r="E47" s="38">
        <v>74.575000000000003</v>
      </c>
      <c r="F47" s="38">
        <f t="shared" si="20"/>
        <v>18.643750000000001</v>
      </c>
      <c r="G47" s="38">
        <f t="shared" si="21"/>
        <v>29.499604430379748</v>
      </c>
      <c r="H47" s="45">
        <v>60</v>
      </c>
      <c r="I47" s="38">
        <f t="shared" si="30"/>
        <v>120</v>
      </c>
      <c r="J47" s="38">
        <f t="shared" si="22"/>
        <v>149.49960443037975</v>
      </c>
      <c r="K47" s="38">
        <v>12.1</v>
      </c>
      <c r="L47" s="38">
        <f t="shared" si="28"/>
        <v>17.393387637757549</v>
      </c>
      <c r="M47" s="38">
        <v>0</v>
      </c>
      <c r="N47" s="38">
        <f t="shared" si="29"/>
        <v>0</v>
      </c>
      <c r="O47" s="38">
        <f t="shared" si="25"/>
        <v>90.743749999999991</v>
      </c>
      <c r="P47" s="38">
        <f t="shared" si="26"/>
        <v>166.89299206813729</v>
      </c>
      <c r="Q47" s="62"/>
      <c r="R47" s="100"/>
      <c r="S47" s="100"/>
    </row>
    <row r="48" spans="1:19" ht="30" customHeight="1" x14ac:dyDescent="0.25">
      <c r="A48" s="85">
        <v>17</v>
      </c>
      <c r="B48" s="86" t="s">
        <v>394</v>
      </c>
      <c r="C48" s="124" t="s">
        <v>383</v>
      </c>
      <c r="D48" s="82" t="s">
        <v>736</v>
      </c>
      <c r="E48" s="38">
        <v>81.795000000000002</v>
      </c>
      <c r="F48" s="38">
        <f t="shared" si="20"/>
        <v>20.44875</v>
      </c>
      <c r="G48" s="38">
        <f t="shared" si="21"/>
        <v>32.355617088607595</v>
      </c>
      <c r="H48" s="45">
        <v>87.45</v>
      </c>
      <c r="I48" s="38">
        <f t="shared" si="30"/>
        <v>174.9</v>
      </c>
      <c r="J48" s="38">
        <f t="shared" si="22"/>
        <v>207.25561708860761</v>
      </c>
      <c r="K48" s="38">
        <v>85.8</v>
      </c>
      <c r="L48" s="38">
        <f t="shared" si="28"/>
        <v>123.3349305222808</v>
      </c>
      <c r="M48" s="38">
        <v>40</v>
      </c>
      <c r="N48" s="38">
        <f t="shared" si="29"/>
        <v>53.333333333333336</v>
      </c>
      <c r="O48" s="38">
        <f t="shared" si="25"/>
        <v>233.69875000000002</v>
      </c>
      <c r="P48" s="38">
        <f t="shared" si="26"/>
        <v>383.92388094422171</v>
      </c>
      <c r="Q48" s="62"/>
      <c r="R48" s="100"/>
      <c r="S48" s="100"/>
    </row>
    <row r="49" spans="1:19" ht="30" customHeight="1" x14ac:dyDescent="0.25">
      <c r="A49" s="85">
        <v>18</v>
      </c>
      <c r="B49" s="86" t="s">
        <v>535</v>
      </c>
      <c r="C49" s="124" t="s">
        <v>534</v>
      </c>
      <c r="D49" s="82" t="s">
        <v>736</v>
      </c>
      <c r="E49" s="38">
        <v>316</v>
      </c>
      <c r="F49" s="38">
        <f t="shared" si="20"/>
        <v>79</v>
      </c>
      <c r="G49" s="45">
        <v>125</v>
      </c>
      <c r="H49" s="45">
        <v>0</v>
      </c>
      <c r="I49" s="38">
        <f t="shared" si="30"/>
        <v>0</v>
      </c>
      <c r="J49" s="38">
        <f t="shared" si="22"/>
        <v>125</v>
      </c>
      <c r="K49" s="38">
        <v>25</v>
      </c>
      <c r="L49" s="38">
        <f t="shared" si="28"/>
        <v>35.93675131768088</v>
      </c>
      <c r="M49" s="38">
        <v>0</v>
      </c>
      <c r="N49" s="38">
        <f t="shared" si="29"/>
        <v>0</v>
      </c>
      <c r="O49" s="38">
        <f t="shared" si="25"/>
        <v>104</v>
      </c>
      <c r="P49" s="38">
        <f t="shared" si="26"/>
        <v>160.93675131768089</v>
      </c>
      <c r="Q49" s="62"/>
      <c r="R49" s="100"/>
      <c r="S49" s="100"/>
    </row>
    <row r="50" spans="1:19" ht="30" customHeight="1" x14ac:dyDescent="0.25">
      <c r="A50" s="85">
        <v>19</v>
      </c>
      <c r="B50" s="86" t="s">
        <v>45</v>
      </c>
      <c r="C50" s="124" t="s">
        <v>46</v>
      </c>
      <c r="D50" s="82" t="s">
        <v>736</v>
      </c>
      <c r="E50" s="38">
        <v>32.5</v>
      </c>
      <c r="F50" s="38">
        <f t="shared" si="20"/>
        <v>8.125</v>
      </c>
      <c r="G50" s="38">
        <f t="shared" ref="G50:G51" si="31">F50/$F$49*$G$49</f>
        <v>12.856012658227849</v>
      </c>
      <c r="H50" s="45">
        <v>0</v>
      </c>
      <c r="I50" s="38">
        <f t="shared" si="30"/>
        <v>0</v>
      </c>
      <c r="J50" s="38">
        <f t="shared" si="22"/>
        <v>12.856012658227849</v>
      </c>
      <c r="K50" s="38">
        <v>187.45</v>
      </c>
      <c r="L50" s="38">
        <f t="shared" si="28"/>
        <v>269.45376137997124</v>
      </c>
      <c r="M50" s="38">
        <v>0</v>
      </c>
      <c r="N50" s="38">
        <f t="shared" si="29"/>
        <v>0</v>
      </c>
      <c r="O50" s="38">
        <f t="shared" si="25"/>
        <v>195.57499999999999</v>
      </c>
      <c r="P50" s="38">
        <f t="shared" si="26"/>
        <v>282.30977403819907</v>
      </c>
      <c r="Q50" s="62"/>
      <c r="R50" s="100"/>
      <c r="S50" s="100"/>
    </row>
    <row r="51" spans="1:19" ht="30" customHeight="1" x14ac:dyDescent="0.25">
      <c r="A51" s="85">
        <v>20</v>
      </c>
      <c r="B51" s="86" t="s">
        <v>911</v>
      </c>
      <c r="C51" s="124" t="s">
        <v>912</v>
      </c>
      <c r="D51" s="82" t="s">
        <v>736</v>
      </c>
      <c r="E51" s="38">
        <v>46.96</v>
      </c>
      <c r="F51" s="38">
        <f t="shared" si="20"/>
        <v>11.74</v>
      </c>
      <c r="G51" s="38">
        <f t="shared" si="31"/>
        <v>18.575949367088608</v>
      </c>
      <c r="H51" s="45">
        <v>47.4</v>
      </c>
      <c r="I51" s="38">
        <f t="shared" si="30"/>
        <v>94.799999999999983</v>
      </c>
      <c r="J51" s="38">
        <f t="shared" si="22"/>
        <v>113.37594936708859</v>
      </c>
      <c r="K51" s="38">
        <v>59.85</v>
      </c>
      <c r="L51" s="38">
        <f t="shared" si="28"/>
        <v>86.032582654528042</v>
      </c>
      <c r="M51" s="38">
        <v>140</v>
      </c>
      <c r="N51" s="38">
        <f t="shared" si="29"/>
        <v>186.66666666666666</v>
      </c>
      <c r="O51" s="38">
        <f t="shared" si="25"/>
        <v>258.99</v>
      </c>
      <c r="P51" s="38">
        <f t="shared" si="26"/>
        <v>386.07519868828331</v>
      </c>
      <c r="Q51" s="62"/>
      <c r="R51" s="100"/>
      <c r="S51" s="100"/>
    </row>
    <row r="52" spans="1:19" ht="15.75" x14ac:dyDescent="0.25">
      <c r="A52" s="267"/>
      <c r="B52" s="267"/>
      <c r="C52" s="267"/>
      <c r="D52" s="267"/>
      <c r="E52" s="267"/>
      <c r="F52" s="267"/>
      <c r="G52" s="267"/>
      <c r="H52" s="267"/>
      <c r="I52" s="267"/>
      <c r="J52" s="267"/>
      <c r="K52" s="267"/>
      <c r="L52" s="267"/>
      <c r="M52" s="267"/>
      <c r="N52" s="267"/>
      <c r="O52" s="267"/>
      <c r="P52" s="50"/>
      <c r="Q52" s="50"/>
      <c r="R52" s="100"/>
      <c r="S52" s="100"/>
    </row>
    <row r="53" spans="1:19" x14ac:dyDescent="0.25">
      <c r="A53" s="50"/>
      <c r="B53" s="50"/>
      <c r="C53" s="50"/>
      <c r="D53" s="50"/>
      <c r="E53" s="50"/>
      <c r="F53" s="50"/>
      <c r="G53" s="50"/>
      <c r="H53" s="50"/>
      <c r="I53" s="90"/>
      <c r="J53" s="90"/>
      <c r="K53" s="50"/>
      <c r="L53" s="90"/>
      <c r="M53" s="50"/>
      <c r="N53" s="90"/>
      <c r="O53" s="50"/>
      <c r="P53" s="50"/>
      <c r="Q53" s="50"/>
      <c r="R53" s="100"/>
      <c r="S53" s="100"/>
    </row>
    <row r="54" spans="1:19" x14ac:dyDescent="0.25">
      <c r="A54" s="50"/>
      <c r="B54" s="50"/>
      <c r="C54" s="50"/>
      <c r="D54" s="50"/>
      <c r="E54" s="50"/>
      <c r="F54" s="50"/>
      <c r="G54" s="50"/>
      <c r="H54" s="50"/>
      <c r="I54" s="90"/>
      <c r="J54" s="90"/>
      <c r="K54" s="50"/>
      <c r="L54" s="90"/>
      <c r="M54" s="50"/>
      <c r="N54" s="90"/>
      <c r="O54" s="50"/>
      <c r="P54" s="50"/>
      <c r="Q54" s="50"/>
      <c r="R54" s="100"/>
      <c r="S54" s="100"/>
    </row>
    <row r="55" spans="1:19" x14ac:dyDescent="0.25">
      <c r="A55" s="50"/>
      <c r="B55" s="50"/>
      <c r="C55" s="50"/>
      <c r="D55" s="50"/>
      <c r="E55" s="50"/>
      <c r="F55" s="50"/>
      <c r="G55" s="50"/>
      <c r="H55" s="50"/>
      <c r="I55" s="90"/>
      <c r="J55" s="90"/>
      <c r="K55" s="50"/>
      <c r="L55" s="90"/>
      <c r="M55" s="50"/>
      <c r="N55" s="90"/>
      <c r="O55" s="50"/>
      <c r="P55" s="50"/>
      <c r="Q55" s="50"/>
      <c r="R55" s="100"/>
      <c r="S55" s="100"/>
    </row>
    <row r="56" spans="1:19" x14ac:dyDescent="0.25">
      <c r="A56" s="50"/>
      <c r="B56" s="50"/>
      <c r="C56" s="50"/>
      <c r="D56" s="50"/>
      <c r="E56" s="50"/>
      <c r="F56" s="50"/>
      <c r="G56" s="50"/>
      <c r="H56" s="50"/>
      <c r="I56" s="90"/>
      <c r="J56" s="90"/>
      <c r="K56" s="50"/>
      <c r="L56" s="90"/>
      <c r="M56" s="50"/>
      <c r="N56" s="90"/>
      <c r="O56" s="50"/>
      <c r="P56" s="50"/>
      <c r="Q56" s="50"/>
      <c r="R56" s="100"/>
      <c r="S56" s="100"/>
    </row>
    <row r="57" spans="1:19" x14ac:dyDescent="0.25">
      <c r="A57" s="50"/>
      <c r="B57" s="50"/>
      <c r="C57" s="50"/>
      <c r="D57" s="50"/>
      <c r="E57" s="50"/>
      <c r="F57" s="50"/>
      <c r="G57" s="50"/>
      <c r="H57" s="50"/>
      <c r="I57" s="90"/>
      <c r="J57" s="90"/>
      <c r="K57" s="50"/>
      <c r="L57" s="90"/>
      <c r="M57" s="50"/>
      <c r="N57" s="90"/>
      <c r="O57" s="50"/>
      <c r="P57" s="50"/>
      <c r="Q57" s="50"/>
      <c r="R57" s="100"/>
      <c r="S57" s="100"/>
    </row>
    <row r="58" spans="1:19" x14ac:dyDescent="0.25">
      <c r="A58" s="50"/>
      <c r="B58" s="50"/>
      <c r="C58" s="50"/>
      <c r="D58" s="50"/>
      <c r="E58" s="50"/>
      <c r="F58" s="50"/>
      <c r="G58" s="50"/>
      <c r="H58" s="50"/>
      <c r="I58" s="90"/>
      <c r="J58" s="90"/>
      <c r="K58" s="50"/>
      <c r="L58" s="90"/>
      <c r="M58" s="50"/>
      <c r="N58" s="90"/>
      <c r="O58" s="50"/>
      <c r="P58" s="50"/>
      <c r="Q58" s="50"/>
      <c r="R58" s="100"/>
      <c r="S58" s="100"/>
    </row>
    <row r="59" spans="1:19" x14ac:dyDescent="0.25">
      <c r="A59" s="50"/>
      <c r="B59" s="50"/>
      <c r="C59" s="50"/>
      <c r="D59" s="50"/>
      <c r="E59" s="50"/>
      <c r="F59" s="50"/>
      <c r="G59" s="50"/>
      <c r="H59" s="50"/>
      <c r="I59" s="90"/>
      <c r="J59" s="90"/>
      <c r="K59" s="50"/>
      <c r="L59" s="90"/>
      <c r="M59" s="50"/>
      <c r="N59" s="90"/>
      <c r="O59" s="50"/>
      <c r="P59" s="50"/>
      <c r="Q59" s="50"/>
      <c r="R59" s="100"/>
      <c r="S59" s="100"/>
    </row>
    <row r="60" spans="1:19" x14ac:dyDescent="0.25">
      <c r="A60" s="50"/>
      <c r="B60" s="50"/>
      <c r="C60" s="50"/>
      <c r="D60" s="50"/>
      <c r="E60" s="50"/>
      <c r="F60" s="50"/>
      <c r="G60" s="50"/>
      <c r="H60" s="50"/>
      <c r="I60" s="90"/>
      <c r="J60" s="90"/>
      <c r="K60" s="50"/>
      <c r="L60" s="90"/>
      <c r="M60" s="50"/>
      <c r="N60" s="90"/>
      <c r="O60" s="50"/>
      <c r="P60" s="50"/>
      <c r="Q60" s="50"/>
      <c r="R60" s="100"/>
      <c r="S60" s="100"/>
    </row>
    <row r="61" spans="1:19" x14ac:dyDescent="0.25">
      <c r="A61" s="50"/>
      <c r="B61" s="50"/>
      <c r="C61" s="50"/>
      <c r="D61" s="50"/>
      <c r="E61" s="50"/>
      <c r="F61" s="50"/>
      <c r="G61" s="50"/>
      <c r="H61" s="50"/>
      <c r="I61" s="90"/>
      <c r="J61" s="90"/>
      <c r="K61" s="50"/>
      <c r="L61" s="90"/>
      <c r="M61" s="50"/>
      <c r="N61" s="90"/>
      <c r="O61" s="50"/>
      <c r="P61" s="50"/>
      <c r="Q61" s="50"/>
      <c r="R61" s="100"/>
      <c r="S61" s="100"/>
    </row>
    <row r="62" spans="1:19" x14ac:dyDescent="0.25">
      <c r="A62" s="50"/>
      <c r="B62" s="50"/>
      <c r="C62" s="50"/>
      <c r="D62" s="50"/>
      <c r="E62" s="50"/>
      <c r="F62" s="50"/>
      <c r="G62" s="50"/>
      <c r="H62" s="50"/>
      <c r="I62" s="90"/>
      <c r="J62" s="90"/>
      <c r="K62" s="50"/>
      <c r="L62" s="90"/>
      <c r="M62" s="50"/>
      <c r="N62" s="90"/>
      <c r="O62" s="50"/>
      <c r="P62" s="50"/>
      <c r="Q62" s="50"/>
      <c r="R62" s="100"/>
      <c r="S62" s="100"/>
    </row>
    <row r="63" spans="1:19" x14ac:dyDescent="0.25">
      <c r="A63" s="50"/>
      <c r="B63" s="50"/>
      <c r="C63" s="50"/>
      <c r="D63" s="50"/>
      <c r="E63" s="50"/>
      <c r="F63" s="50"/>
      <c r="G63" s="50"/>
      <c r="H63" s="50"/>
      <c r="I63" s="90"/>
      <c r="J63" s="90"/>
      <c r="K63" s="50"/>
      <c r="L63" s="90"/>
      <c r="M63" s="50"/>
      <c r="N63" s="90"/>
      <c r="O63" s="50"/>
      <c r="P63" s="50"/>
      <c r="Q63" s="50"/>
      <c r="R63" s="100"/>
      <c r="S63" s="100"/>
    </row>
    <row r="64" spans="1:19" x14ac:dyDescent="0.25">
      <c r="A64" s="50"/>
      <c r="B64" s="50"/>
      <c r="C64" s="50"/>
      <c r="D64" s="50"/>
      <c r="E64" s="50"/>
      <c r="F64" s="50"/>
      <c r="G64" s="50"/>
      <c r="H64" s="50"/>
      <c r="I64" s="90"/>
      <c r="J64" s="90"/>
      <c r="K64" s="50"/>
      <c r="L64" s="90"/>
      <c r="M64" s="50"/>
      <c r="N64" s="90"/>
      <c r="O64" s="50"/>
      <c r="P64" s="50"/>
      <c r="Q64" s="50"/>
      <c r="R64" s="100"/>
      <c r="S64" s="100"/>
    </row>
    <row r="65" spans="1:19" x14ac:dyDescent="0.25">
      <c r="A65" s="50"/>
      <c r="B65" s="50"/>
      <c r="C65" s="50"/>
      <c r="D65" s="50"/>
      <c r="E65" s="50"/>
      <c r="F65" s="50"/>
      <c r="G65" s="50"/>
      <c r="H65" s="50"/>
      <c r="I65" s="90"/>
      <c r="J65" s="90"/>
      <c r="K65" s="50"/>
      <c r="L65" s="90"/>
      <c r="M65" s="50"/>
      <c r="N65" s="90"/>
      <c r="O65" s="50"/>
      <c r="P65" s="50"/>
      <c r="Q65" s="50"/>
      <c r="R65" s="100"/>
      <c r="S65" s="100"/>
    </row>
    <row r="66" spans="1:19" x14ac:dyDescent="0.25">
      <c r="A66" s="50"/>
      <c r="B66" s="50"/>
      <c r="C66" s="50"/>
      <c r="D66" s="50"/>
      <c r="E66" s="50"/>
      <c r="F66" s="50"/>
      <c r="G66" s="50"/>
      <c r="H66" s="50"/>
      <c r="I66" s="90"/>
      <c r="J66" s="90"/>
      <c r="K66" s="50"/>
      <c r="L66" s="90"/>
      <c r="M66" s="50"/>
      <c r="N66" s="90"/>
      <c r="O66" s="50"/>
      <c r="P66" s="50"/>
      <c r="Q66" s="50"/>
      <c r="R66" s="100"/>
      <c r="S66" s="100"/>
    </row>
    <row r="67" spans="1:19" x14ac:dyDescent="0.25">
      <c r="A67" s="50"/>
      <c r="B67" s="50"/>
      <c r="C67" s="50"/>
      <c r="D67" s="50"/>
      <c r="E67" s="50"/>
      <c r="F67" s="50"/>
      <c r="G67" s="50"/>
      <c r="H67" s="50"/>
      <c r="I67" s="90"/>
      <c r="J67" s="90"/>
      <c r="K67" s="50"/>
      <c r="L67" s="90"/>
      <c r="M67" s="50"/>
      <c r="N67" s="90"/>
      <c r="O67" s="50"/>
      <c r="P67" s="50"/>
      <c r="Q67" s="50"/>
      <c r="R67" s="100"/>
      <c r="S67" s="100"/>
    </row>
    <row r="68" spans="1:19" x14ac:dyDescent="0.25">
      <c r="A68" s="50"/>
      <c r="B68" s="50"/>
      <c r="C68" s="50"/>
      <c r="D68" s="50"/>
      <c r="E68" s="50"/>
      <c r="F68" s="50"/>
      <c r="G68" s="50"/>
      <c r="H68" s="50"/>
      <c r="I68" s="90"/>
      <c r="J68" s="90"/>
      <c r="K68" s="50"/>
      <c r="L68" s="90"/>
      <c r="M68" s="50"/>
      <c r="N68" s="90"/>
      <c r="O68" s="50"/>
      <c r="P68" s="50"/>
      <c r="Q68" s="50"/>
      <c r="R68" s="100"/>
      <c r="S68" s="100"/>
    </row>
    <row r="69" spans="1:19" x14ac:dyDescent="0.25">
      <c r="A69" s="50"/>
      <c r="B69" s="50"/>
      <c r="C69" s="50"/>
      <c r="D69" s="50"/>
      <c r="E69" s="50"/>
      <c r="F69" s="50"/>
      <c r="G69" s="50"/>
      <c r="H69" s="50"/>
      <c r="I69" s="90"/>
      <c r="J69" s="90"/>
      <c r="K69" s="50"/>
      <c r="L69" s="90"/>
      <c r="M69" s="50"/>
      <c r="N69" s="90"/>
      <c r="O69" s="50"/>
      <c r="P69" s="50"/>
      <c r="Q69" s="50"/>
      <c r="R69" s="100"/>
      <c r="S69" s="100"/>
    </row>
    <row r="70" spans="1:19" x14ac:dyDescent="0.25">
      <c r="A70" s="50"/>
      <c r="B70" s="50"/>
      <c r="C70" s="50"/>
      <c r="D70" s="50"/>
      <c r="E70" s="50"/>
      <c r="F70" s="50"/>
      <c r="G70" s="50"/>
      <c r="H70" s="50"/>
      <c r="I70" s="90"/>
      <c r="J70" s="90"/>
      <c r="K70" s="50"/>
      <c r="L70" s="90"/>
      <c r="M70" s="50"/>
      <c r="N70" s="90"/>
      <c r="O70" s="50"/>
      <c r="P70" s="50"/>
      <c r="Q70" s="50"/>
      <c r="R70" s="100"/>
      <c r="S70" s="100"/>
    </row>
    <row r="71" spans="1:19" x14ac:dyDescent="0.25">
      <c r="A71" s="50"/>
      <c r="B71" s="50"/>
      <c r="C71" s="50"/>
      <c r="D71" s="50"/>
      <c r="E71" s="50"/>
      <c r="F71" s="50"/>
      <c r="G71" s="50"/>
      <c r="H71" s="50"/>
      <c r="I71" s="90"/>
      <c r="J71" s="90"/>
      <c r="K71" s="50"/>
      <c r="L71" s="90"/>
      <c r="M71" s="50"/>
      <c r="N71" s="90"/>
      <c r="O71" s="50"/>
      <c r="P71" s="50"/>
      <c r="Q71" s="50"/>
      <c r="R71" s="100"/>
      <c r="S71" s="100"/>
    </row>
    <row r="72" spans="1:19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100"/>
      <c r="S72" s="100"/>
    </row>
    <row r="73" spans="1:19" x14ac:dyDescent="0.25">
      <c r="A73" s="50"/>
      <c r="B73" s="50"/>
      <c r="C73" s="50"/>
      <c r="D73" s="50"/>
      <c r="E73" s="50"/>
      <c r="F73" s="50"/>
      <c r="G73" s="50"/>
      <c r="H73" s="50"/>
      <c r="I73" s="90"/>
      <c r="J73" s="90"/>
      <c r="K73" s="50"/>
      <c r="L73" s="90"/>
      <c r="M73" s="50"/>
      <c r="N73" s="90"/>
      <c r="O73" s="50"/>
      <c r="P73" s="50"/>
      <c r="Q73" s="50"/>
      <c r="R73" s="100"/>
      <c r="S73" s="100"/>
    </row>
    <row r="74" spans="1:19" x14ac:dyDescent="0.25">
      <c r="A74" s="50"/>
      <c r="B74" s="50"/>
      <c r="C74" s="50"/>
      <c r="D74" s="50"/>
      <c r="E74" s="50"/>
      <c r="F74" s="50"/>
      <c r="G74" s="50"/>
      <c r="H74" s="50"/>
      <c r="I74" s="90"/>
      <c r="J74" s="90"/>
      <c r="K74" s="50"/>
      <c r="L74" s="90"/>
      <c r="M74" s="50"/>
      <c r="N74" s="90"/>
      <c r="O74" s="50"/>
      <c r="P74" s="50"/>
      <c r="Q74" s="50"/>
      <c r="R74" s="100"/>
      <c r="S74" s="100"/>
    </row>
    <row r="75" spans="1:19" x14ac:dyDescent="0.25">
      <c r="A75" s="50"/>
      <c r="B75" s="50"/>
      <c r="C75" s="50"/>
      <c r="D75" s="50"/>
      <c r="E75" s="50"/>
      <c r="F75" s="50"/>
      <c r="G75" s="50"/>
      <c r="H75" s="50"/>
      <c r="I75" s="90"/>
      <c r="J75" s="90"/>
      <c r="K75" s="50"/>
      <c r="L75" s="90"/>
      <c r="M75" s="50"/>
      <c r="N75" s="90"/>
      <c r="O75" s="50"/>
      <c r="P75" s="50"/>
      <c r="Q75" s="50"/>
      <c r="R75" s="100"/>
      <c r="S75" s="100"/>
    </row>
    <row r="76" spans="1:19" x14ac:dyDescent="0.25">
      <c r="A76" s="50"/>
      <c r="B76" s="50"/>
      <c r="C76" s="50"/>
      <c r="D76" s="50"/>
      <c r="E76" s="50"/>
      <c r="F76" s="50"/>
      <c r="G76" s="50"/>
      <c r="H76" s="50"/>
      <c r="I76" s="90"/>
      <c r="J76" s="90"/>
      <c r="K76" s="50"/>
      <c r="L76" s="90"/>
      <c r="M76" s="50"/>
      <c r="N76" s="90"/>
      <c r="O76" s="50"/>
      <c r="P76" s="50"/>
      <c r="Q76" s="50"/>
      <c r="R76" s="100"/>
      <c r="S76" s="100"/>
    </row>
    <row r="77" spans="1:19" x14ac:dyDescent="0.25">
      <c r="A77" s="50"/>
      <c r="B77" s="50"/>
      <c r="C77" s="50"/>
      <c r="D77" s="50"/>
      <c r="E77" s="50"/>
      <c r="F77" s="50"/>
      <c r="G77" s="50"/>
      <c r="H77" s="50"/>
      <c r="I77" s="90"/>
      <c r="J77" s="90"/>
      <c r="K77" s="50"/>
      <c r="L77" s="90"/>
      <c r="M77" s="50"/>
      <c r="N77" s="90"/>
      <c r="O77" s="50"/>
      <c r="P77" s="50"/>
      <c r="Q77" s="50"/>
      <c r="R77" s="100"/>
      <c r="S77" s="100"/>
    </row>
    <row r="78" spans="1:19" x14ac:dyDescent="0.25">
      <c r="A78" s="50"/>
      <c r="B78" s="50"/>
      <c r="C78" s="50"/>
      <c r="D78" s="50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  <c r="Q78" s="50"/>
      <c r="R78" s="100"/>
      <c r="S78" s="100"/>
    </row>
    <row r="79" spans="1:19" x14ac:dyDescent="0.25">
      <c r="A79" s="50"/>
      <c r="B79" s="50"/>
      <c r="C79" s="50"/>
      <c r="D79" s="50"/>
      <c r="E79" s="50"/>
      <c r="F79" s="50"/>
      <c r="G79" s="50"/>
      <c r="H79" s="50"/>
      <c r="I79" s="90"/>
      <c r="J79" s="90"/>
      <c r="K79" s="50"/>
      <c r="L79" s="90"/>
      <c r="M79" s="50"/>
      <c r="N79" s="90"/>
      <c r="O79" s="50"/>
      <c r="P79" s="50"/>
      <c r="Q79" s="50"/>
      <c r="R79" s="100"/>
      <c r="S79" s="100"/>
    </row>
    <row r="80" spans="1:19" x14ac:dyDescent="0.25">
      <c r="A80" s="50"/>
      <c r="B80" s="50"/>
      <c r="C80" s="50"/>
      <c r="D80" s="50"/>
      <c r="E80" s="50"/>
      <c r="F80" s="50"/>
      <c r="G80" s="50"/>
      <c r="H80" s="50"/>
      <c r="I80" s="90"/>
      <c r="J80" s="90"/>
      <c r="K80" s="50"/>
      <c r="L80" s="90"/>
      <c r="M80" s="50"/>
      <c r="N80" s="90"/>
      <c r="O80" s="50"/>
      <c r="P80" s="50"/>
      <c r="Q80" s="50"/>
      <c r="R80" s="100"/>
      <c r="S80" s="100"/>
    </row>
    <row r="81" spans="1:19" x14ac:dyDescent="0.25">
      <c r="A81" s="50"/>
      <c r="B81" s="50"/>
      <c r="C81" s="50"/>
      <c r="D81" s="50"/>
      <c r="E81" s="50"/>
      <c r="F81" s="50"/>
      <c r="G81" s="50"/>
      <c r="H81" s="50"/>
      <c r="I81" s="90"/>
      <c r="J81" s="90"/>
      <c r="K81" s="50"/>
      <c r="L81" s="90"/>
      <c r="M81" s="50"/>
      <c r="N81" s="90"/>
      <c r="O81" s="50"/>
      <c r="P81" s="50"/>
      <c r="Q81" s="50"/>
      <c r="R81" s="100"/>
      <c r="S81" s="100"/>
    </row>
    <row r="82" spans="1:19" x14ac:dyDescent="0.25">
      <c r="A82" s="50"/>
      <c r="B82" s="50"/>
      <c r="C82" s="50"/>
      <c r="D82" s="50"/>
      <c r="E82" s="50"/>
      <c r="F82" s="50"/>
      <c r="G82" s="50"/>
      <c r="H82" s="50"/>
      <c r="I82" s="90"/>
      <c r="J82" s="90"/>
      <c r="K82" s="50"/>
      <c r="L82" s="90"/>
      <c r="M82" s="50"/>
      <c r="N82" s="90"/>
      <c r="O82" s="50"/>
      <c r="P82" s="50"/>
      <c r="Q82" s="50"/>
      <c r="R82" s="100"/>
      <c r="S82" s="100"/>
    </row>
    <row r="83" spans="1:19" x14ac:dyDescent="0.25">
      <c r="A83" s="50"/>
      <c r="B83" s="50"/>
      <c r="C83" s="50"/>
      <c r="D83" s="50"/>
      <c r="E83" s="50"/>
      <c r="F83" s="50"/>
      <c r="G83" s="50"/>
      <c r="H83" s="50"/>
      <c r="I83" s="90"/>
      <c r="J83" s="90"/>
      <c r="K83" s="50"/>
      <c r="L83" s="90"/>
      <c r="M83" s="50"/>
      <c r="N83" s="90"/>
      <c r="O83" s="50"/>
      <c r="P83" s="50"/>
      <c r="Q83" s="50"/>
      <c r="R83" s="100"/>
      <c r="S83" s="100"/>
    </row>
    <row r="84" spans="1:19" x14ac:dyDescent="0.25">
      <c r="A84" s="50"/>
      <c r="B84" s="50"/>
      <c r="C84" s="50"/>
      <c r="D84" s="50"/>
      <c r="E84" s="50"/>
      <c r="F84" s="50"/>
      <c r="G84" s="50"/>
      <c r="H84" s="50"/>
      <c r="I84" s="90"/>
      <c r="J84" s="90"/>
      <c r="K84" s="50"/>
      <c r="L84" s="90"/>
      <c r="M84" s="50"/>
      <c r="N84" s="90"/>
      <c r="O84" s="50"/>
      <c r="P84" s="50"/>
      <c r="Q84" s="50"/>
      <c r="R84" s="100"/>
      <c r="S84" s="100"/>
    </row>
    <row r="85" spans="1:19" x14ac:dyDescent="0.25">
      <c r="A85" s="50"/>
      <c r="B85" s="50"/>
      <c r="C85" s="50"/>
      <c r="D85" s="50"/>
      <c r="E85" s="50"/>
      <c r="F85" s="50"/>
      <c r="G85" s="50"/>
      <c r="H85" s="50"/>
      <c r="I85" s="90"/>
      <c r="J85" s="90"/>
      <c r="K85" s="50"/>
      <c r="L85" s="90"/>
      <c r="M85" s="50"/>
      <c r="N85" s="90"/>
      <c r="O85" s="50"/>
      <c r="P85" s="50"/>
      <c r="Q85" s="50"/>
      <c r="R85" s="100"/>
      <c r="S85" s="100"/>
    </row>
    <row r="86" spans="1:19" x14ac:dyDescent="0.25">
      <c r="A86" s="50"/>
      <c r="B86" s="50"/>
      <c r="C86" s="50"/>
      <c r="D86" s="50"/>
      <c r="E86" s="50"/>
      <c r="F86" s="50"/>
      <c r="G86" s="50"/>
      <c r="H86" s="50"/>
      <c r="I86" s="90"/>
      <c r="J86" s="90"/>
      <c r="K86" s="50"/>
      <c r="L86" s="90"/>
      <c r="M86" s="50"/>
      <c r="N86" s="90"/>
      <c r="O86" s="50"/>
      <c r="P86" s="50"/>
      <c r="Q86" s="50"/>
      <c r="R86" s="100"/>
      <c r="S86" s="100"/>
    </row>
    <row r="87" spans="1:19" x14ac:dyDescent="0.25">
      <c r="A87" s="50"/>
      <c r="B87" s="50"/>
      <c r="C87" s="50"/>
      <c r="D87" s="50"/>
      <c r="E87" s="50"/>
      <c r="F87" s="50"/>
      <c r="G87" s="50"/>
      <c r="H87" s="50"/>
      <c r="I87" s="90"/>
      <c r="J87" s="90"/>
      <c r="K87" s="50"/>
      <c r="L87" s="90"/>
      <c r="M87" s="50"/>
      <c r="N87" s="90"/>
      <c r="O87" s="50"/>
      <c r="P87" s="50"/>
      <c r="Q87" s="50"/>
      <c r="R87" s="100"/>
      <c r="S87" s="100"/>
    </row>
    <row r="88" spans="1:19" x14ac:dyDescent="0.25">
      <c r="A88" s="50"/>
      <c r="B88" s="50"/>
      <c r="C88" s="50"/>
      <c r="D88" s="50"/>
      <c r="E88" s="50"/>
      <c r="F88" s="50"/>
      <c r="G88" s="50"/>
      <c r="H88" s="50"/>
      <c r="I88" s="90"/>
      <c r="J88" s="90"/>
      <c r="K88" s="50"/>
      <c r="L88" s="90"/>
      <c r="M88" s="50"/>
      <c r="N88" s="90"/>
      <c r="O88" s="50"/>
      <c r="P88" s="50"/>
      <c r="Q88" s="50"/>
      <c r="R88" s="100"/>
      <c r="S88" s="100"/>
    </row>
    <row r="89" spans="1:19" x14ac:dyDescent="0.25">
      <c r="A89" s="50"/>
      <c r="B89" s="50"/>
      <c r="C89" s="50"/>
      <c r="D89" s="50"/>
      <c r="E89" s="50"/>
      <c r="F89" s="50"/>
      <c r="G89" s="50"/>
      <c r="H89" s="50"/>
      <c r="I89" s="90"/>
      <c r="J89" s="90"/>
      <c r="K89" s="50"/>
      <c r="L89" s="90"/>
      <c r="M89" s="50"/>
      <c r="N89" s="90"/>
      <c r="O89" s="50"/>
      <c r="P89" s="50"/>
      <c r="Q89" s="50"/>
      <c r="R89" s="100"/>
      <c r="S89" s="100"/>
    </row>
    <row r="90" spans="1:19" x14ac:dyDescent="0.25">
      <c r="A90" s="50"/>
      <c r="B90" s="50"/>
      <c r="C90" s="50"/>
      <c r="D90" s="50"/>
      <c r="E90" s="50"/>
      <c r="F90" s="50"/>
      <c r="G90" s="50"/>
      <c r="H90" s="50"/>
      <c r="I90" s="90"/>
      <c r="J90" s="90"/>
      <c r="K90" s="50"/>
      <c r="L90" s="90"/>
      <c r="M90" s="50"/>
      <c r="N90" s="90"/>
      <c r="O90" s="50"/>
      <c r="P90" s="50"/>
      <c r="Q90" s="50"/>
      <c r="R90" s="100"/>
      <c r="S90" s="100"/>
    </row>
    <row r="91" spans="1:19" x14ac:dyDescent="0.25">
      <c r="A91" s="50"/>
      <c r="B91" s="50"/>
      <c r="C91" s="50"/>
      <c r="D91" s="50"/>
      <c r="E91" s="50"/>
      <c r="F91" s="50"/>
      <c r="G91" s="50"/>
      <c r="H91" s="50"/>
      <c r="I91" s="90"/>
      <c r="J91" s="90"/>
      <c r="K91" s="50"/>
      <c r="L91" s="90"/>
      <c r="M91" s="50"/>
      <c r="N91" s="90"/>
      <c r="O91" s="50"/>
      <c r="P91" s="50"/>
      <c r="Q91" s="50"/>
      <c r="R91" s="100"/>
      <c r="S91" s="100"/>
    </row>
    <row r="92" spans="1:19" x14ac:dyDescent="0.25">
      <c r="A92" s="50"/>
      <c r="B92" s="50"/>
      <c r="C92" s="50"/>
      <c r="D92" s="50"/>
      <c r="E92" s="50"/>
      <c r="F92" s="50"/>
      <c r="G92" s="50"/>
      <c r="H92" s="50"/>
      <c r="I92" s="90"/>
      <c r="J92" s="90"/>
      <c r="K92" s="50"/>
      <c r="L92" s="90"/>
      <c r="M92" s="50"/>
      <c r="N92" s="90"/>
      <c r="O92" s="50"/>
      <c r="P92" s="50"/>
      <c r="Q92" s="50"/>
      <c r="R92" s="100"/>
      <c r="S92" s="100"/>
    </row>
    <row r="93" spans="1:19" x14ac:dyDescent="0.25">
      <c r="A93" s="50"/>
      <c r="B93" s="50"/>
      <c r="C93" s="50"/>
      <c r="D93" s="50"/>
      <c r="E93" s="50"/>
      <c r="F93" s="50"/>
      <c r="G93" s="50"/>
      <c r="H93" s="50"/>
      <c r="I93" s="90"/>
      <c r="J93" s="90"/>
      <c r="K93" s="50"/>
      <c r="L93" s="90"/>
      <c r="M93" s="50"/>
      <c r="N93" s="90"/>
      <c r="O93" s="50"/>
      <c r="P93" s="50"/>
      <c r="Q93" s="50"/>
      <c r="R93" s="100"/>
      <c r="S93" s="100"/>
    </row>
    <row r="94" spans="1:19" x14ac:dyDescent="0.25">
      <c r="A94" s="50"/>
      <c r="B94" s="50"/>
      <c r="C94" s="50"/>
      <c r="D94" s="50"/>
      <c r="E94" s="50"/>
      <c r="F94" s="50"/>
      <c r="G94" s="50"/>
      <c r="H94" s="50"/>
      <c r="I94" s="90"/>
      <c r="J94" s="90"/>
      <c r="K94" s="50"/>
      <c r="L94" s="90"/>
      <c r="M94" s="50"/>
      <c r="N94" s="90"/>
      <c r="O94" s="50"/>
      <c r="P94" s="50"/>
      <c r="Q94" s="50"/>
      <c r="R94" s="100"/>
      <c r="S94" s="100"/>
    </row>
    <row r="95" spans="1:19" x14ac:dyDescent="0.25">
      <c r="A95" s="50"/>
      <c r="B95" s="50"/>
      <c r="C95" s="50"/>
      <c r="D95" s="50"/>
      <c r="E95" s="50"/>
      <c r="F95" s="50"/>
      <c r="G95" s="50"/>
      <c r="H95" s="50"/>
      <c r="I95" s="90"/>
      <c r="J95" s="90"/>
      <c r="K95" s="50"/>
      <c r="L95" s="90"/>
      <c r="M95" s="50"/>
      <c r="N95" s="90"/>
      <c r="O95" s="50"/>
      <c r="P95" s="50"/>
      <c r="Q95" s="50"/>
      <c r="R95" s="100"/>
      <c r="S95" s="100"/>
    </row>
    <row r="96" spans="1:19" x14ac:dyDescent="0.25">
      <c r="A96" s="50"/>
      <c r="B96" s="50"/>
      <c r="C96" s="50"/>
      <c r="D96" s="50"/>
      <c r="E96" s="50"/>
      <c r="F96" s="50"/>
      <c r="G96" s="50"/>
      <c r="H96" s="50"/>
      <c r="I96" s="90"/>
      <c r="J96" s="90"/>
      <c r="K96" s="50"/>
      <c r="L96" s="90"/>
      <c r="M96" s="50"/>
      <c r="N96" s="90"/>
      <c r="O96" s="50"/>
      <c r="P96" s="50"/>
      <c r="Q96" s="50"/>
      <c r="R96" s="100"/>
      <c r="S96" s="100"/>
    </row>
    <row r="97" spans="1:19" x14ac:dyDescent="0.25">
      <c r="A97" s="50"/>
      <c r="B97" s="50"/>
      <c r="C97" s="50"/>
      <c r="D97" s="50"/>
      <c r="E97" s="50"/>
      <c r="F97" s="50"/>
      <c r="G97" s="50"/>
      <c r="H97" s="50"/>
      <c r="I97" s="90"/>
      <c r="J97" s="90"/>
      <c r="K97" s="50"/>
      <c r="L97" s="90"/>
      <c r="M97" s="50"/>
      <c r="N97" s="90"/>
      <c r="O97" s="50"/>
      <c r="P97" s="50"/>
      <c r="Q97" s="50"/>
      <c r="R97" s="100"/>
      <c r="S97" s="100"/>
    </row>
    <row r="98" spans="1:19" x14ac:dyDescent="0.25">
      <c r="A98" s="50"/>
      <c r="B98" s="50"/>
      <c r="C98" s="50"/>
      <c r="D98" s="50"/>
      <c r="E98" s="50"/>
      <c r="F98" s="50"/>
      <c r="G98" s="50"/>
      <c r="H98" s="50"/>
      <c r="I98" s="90"/>
      <c r="J98" s="90"/>
      <c r="K98" s="50"/>
      <c r="L98" s="90"/>
      <c r="M98" s="50"/>
      <c r="N98" s="90"/>
      <c r="O98" s="50"/>
      <c r="P98" s="50"/>
      <c r="Q98" s="50"/>
      <c r="R98" s="100"/>
      <c r="S98" s="100"/>
    </row>
    <row r="99" spans="1:19" x14ac:dyDescent="0.25">
      <c r="A99" s="50"/>
      <c r="B99" s="50"/>
      <c r="C99" s="50"/>
      <c r="D99" s="50"/>
      <c r="E99" s="50"/>
      <c r="F99" s="50"/>
      <c r="G99" s="50"/>
      <c r="H99" s="50"/>
      <c r="I99" s="90"/>
      <c r="J99" s="90"/>
      <c r="K99" s="50"/>
      <c r="L99" s="90"/>
      <c r="M99" s="50"/>
      <c r="N99" s="90"/>
      <c r="O99" s="50"/>
      <c r="P99" s="50"/>
      <c r="Q99" s="50"/>
      <c r="R99" s="100"/>
      <c r="S99" s="100"/>
    </row>
    <row r="100" spans="1:19" x14ac:dyDescent="0.25">
      <c r="A100" s="50"/>
      <c r="B100" s="50"/>
      <c r="C100" s="50"/>
      <c r="D100" s="50"/>
      <c r="E100" s="50"/>
      <c r="F100" s="50"/>
      <c r="G100" s="50"/>
      <c r="H100" s="50"/>
      <c r="I100" s="90"/>
      <c r="J100" s="90"/>
      <c r="K100" s="50"/>
      <c r="L100" s="90"/>
      <c r="M100" s="50"/>
      <c r="N100" s="90"/>
      <c r="O100" s="50"/>
      <c r="P100" s="50"/>
      <c r="Q100" s="50"/>
      <c r="R100" s="100"/>
      <c r="S100" s="100"/>
    </row>
    <row r="101" spans="1:19" x14ac:dyDescent="0.25">
      <c r="A101" s="50"/>
      <c r="B101" s="50"/>
      <c r="C101" s="50"/>
      <c r="D101" s="50"/>
      <c r="E101" s="50"/>
      <c r="F101" s="50"/>
      <c r="G101" s="50"/>
      <c r="H101" s="50"/>
      <c r="I101" s="90"/>
      <c r="J101" s="90"/>
      <c r="K101" s="50"/>
      <c r="L101" s="90"/>
      <c r="M101" s="50"/>
      <c r="N101" s="90"/>
      <c r="O101" s="50"/>
      <c r="P101" s="50"/>
      <c r="Q101" s="50"/>
      <c r="R101" s="100"/>
      <c r="S101" s="100"/>
    </row>
    <row r="102" spans="1:19" x14ac:dyDescent="0.25">
      <c r="A102" s="50"/>
      <c r="B102" s="50"/>
      <c r="C102" s="50"/>
      <c r="D102" s="50"/>
      <c r="E102" s="50"/>
      <c r="F102" s="50"/>
      <c r="G102" s="50"/>
      <c r="H102" s="50"/>
      <c r="I102" s="90"/>
      <c r="J102" s="90"/>
      <c r="K102" s="50"/>
      <c r="L102" s="90"/>
      <c r="M102" s="50"/>
      <c r="N102" s="90"/>
      <c r="O102" s="50"/>
      <c r="P102" s="50"/>
      <c r="Q102" s="50"/>
      <c r="R102" s="100"/>
      <c r="S102" s="100"/>
    </row>
    <row r="103" spans="1:19" x14ac:dyDescent="0.25">
      <c r="A103" s="50"/>
      <c r="B103" s="50"/>
      <c r="C103" s="50"/>
      <c r="D103" s="50"/>
      <c r="E103" s="50"/>
      <c r="F103" s="50"/>
      <c r="G103" s="50"/>
      <c r="H103" s="50"/>
      <c r="I103" s="90"/>
      <c r="J103" s="90"/>
      <c r="K103" s="50"/>
      <c r="L103" s="90"/>
      <c r="M103" s="50"/>
      <c r="N103" s="90"/>
      <c r="O103" s="50"/>
      <c r="P103" s="50"/>
      <c r="Q103" s="50"/>
      <c r="R103" s="100"/>
      <c r="S103" s="100"/>
    </row>
    <row r="104" spans="1:19" x14ac:dyDescent="0.25">
      <c r="A104" s="50"/>
      <c r="B104" s="50"/>
      <c r="C104" s="50"/>
      <c r="D104" s="50"/>
      <c r="E104" s="50"/>
      <c r="F104" s="50"/>
      <c r="G104" s="50"/>
      <c r="H104" s="50"/>
      <c r="I104" s="90"/>
      <c r="J104" s="90"/>
      <c r="K104" s="50"/>
      <c r="L104" s="90"/>
      <c r="M104" s="50"/>
      <c r="N104" s="90"/>
      <c r="O104" s="50"/>
      <c r="P104" s="50"/>
      <c r="Q104" s="50"/>
      <c r="R104" s="100"/>
      <c r="S104" s="100"/>
    </row>
    <row r="105" spans="1:19" x14ac:dyDescent="0.25">
      <c r="A105" s="50"/>
      <c r="B105" s="50"/>
      <c r="C105" s="50"/>
      <c r="D105" s="50"/>
      <c r="E105" s="50"/>
      <c r="F105" s="50"/>
      <c r="G105" s="50"/>
      <c r="H105" s="50"/>
      <c r="I105" s="90"/>
      <c r="J105" s="90"/>
      <c r="K105" s="50"/>
      <c r="L105" s="90"/>
      <c r="M105" s="50"/>
      <c r="N105" s="90"/>
      <c r="O105" s="50"/>
      <c r="P105" s="50"/>
      <c r="Q105" s="50"/>
      <c r="R105" s="100"/>
      <c r="S105" s="100"/>
    </row>
    <row r="106" spans="1:19" x14ac:dyDescent="0.25">
      <c r="A106" s="50"/>
      <c r="B106" s="50"/>
      <c r="C106" s="50"/>
      <c r="D106" s="50"/>
      <c r="E106" s="50"/>
      <c r="F106" s="50"/>
      <c r="G106" s="50"/>
      <c r="H106" s="50"/>
      <c r="I106" s="90"/>
      <c r="J106" s="90"/>
      <c r="K106" s="50"/>
      <c r="L106" s="90"/>
      <c r="M106" s="50"/>
      <c r="N106" s="90"/>
      <c r="O106" s="50"/>
      <c r="P106" s="50"/>
      <c r="Q106" s="50"/>
      <c r="R106" s="100"/>
      <c r="S106" s="100"/>
    </row>
    <row r="107" spans="1:19" x14ac:dyDescent="0.25">
      <c r="A107" s="50"/>
      <c r="B107" s="50"/>
      <c r="C107" s="50"/>
      <c r="D107" s="50"/>
      <c r="E107" s="50"/>
      <c r="F107" s="50"/>
      <c r="G107" s="50"/>
      <c r="H107" s="50"/>
      <c r="I107" s="90"/>
      <c r="J107" s="90"/>
      <c r="K107" s="50"/>
      <c r="L107" s="90"/>
      <c r="M107" s="50"/>
      <c r="N107" s="90"/>
      <c r="O107" s="50"/>
      <c r="P107" s="50"/>
      <c r="Q107" s="50"/>
      <c r="R107" s="100"/>
      <c r="S107" s="100"/>
    </row>
    <row r="108" spans="1:19" x14ac:dyDescent="0.25">
      <c r="A108" s="50"/>
      <c r="B108" s="50"/>
      <c r="C108" s="50"/>
      <c r="D108" s="50"/>
      <c r="E108" s="50"/>
      <c r="F108" s="50"/>
      <c r="G108" s="50"/>
      <c r="H108" s="50"/>
      <c r="I108" s="90"/>
      <c r="J108" s="90"/>
      <c r="K108" s="50"/>
      <c r="L108" s="90"/>
      <c r="M108" s="50"/>
      <c r="N108" s="90"/>
      <c r="O108" s="50"/>
      <c r="P108" s="50"/>
      <c r="Q108" s="50"/>
      <c r="R108" s="100"/>
      <c r="S108" s="100"/>
    </row>
    <row r="109" spans="1:19" x14ac:dyDescent="0.25">
      <c r="A109" s="50"/>
      <c r="B109" s="50"/>
      <c r="C109" s="50"/>
      <c r="D109" s="50"/>
      <c r="E109" s="50"/>
      <c r="F109" s="50"/>
      <c r="G109" s="50"/>
      <c r="H109" s="50"/>
      <c r="I109" s="90"/>
      <c r="J109" s="90"/>
      <c r="K109" s="50"/>
      <c r="L109" s="90"/>
      <c r="M109" s="50"/>
      <c r="N109" s="90"/>
      <c r="O109" s="50"/>
      <c r="P109" s="50"/>
      <c r="Q109" s="50"/>
      <c r="R109" s="100"/>
      <c r="S109" s="100"/>
    </row>
    <row r="110" spans="1:19" x14ac:dyDescent="0.25">
      <c r="A110" s="50"/>
      <c r="B110" s="50"/>
      <c r="C110" s="50"/>
      <c r="D110" s="50"/>
      <c r="E110" s="50"/>
      <c r="F110" s="50"/>
      <c r="G110" s="50"/>
      <c r="H110" s="50"/>
      <c r="I110" s="90"/>
      <c r="J110" s="90"/>
      <c r="K110" s="50"/>
      <c r="L110" s="90"/>
      <c r="M110" s="50"/>
      <c r="N110" s="90"/>
      <c r="O110" s="50"/>
      <c r="P110" s="50"/>
      <c r="Q110" s="50"/>
      <c r="R110" s="100"/>
      <c r="S110" s="100"/>
    </row>
    <row r="111" spans="1:19" x14ac:dyDescent="0.25">
      <c r="A111" s="50"/>
      <c r="B111" s="50"/>
      <c r="C111" s="50"/>
      <c r="D111" s="50"/>
      <c r="E111" s="50"/>
      <c r="F111" s="50"/>
      <c r="G111" s="50"/>
      <c r="H111" s="50"/>
      <c r="I111" s="90"/>
      <c r="J111" s="90"/>
      <c r="K111" s="50"/>
      <c r="L111" s="90"/>
      <c r="M111" s="50"/>
      <c r="N111" s="90"/>
      <c r="O111" s="50"/>
      <c r="P111" s="50"/>
      <c r="Q111" s="50"/>
      <c r="R111" s="100"/>
      <c r="S111" s="100"/>
    </row>
    <row r="112" spans="1:19" x14ac:dyDescent="0.25">
      <c r="A112" s="50"/>
      <c r="B112" s="50"/>
      <c r="C112" s="50"/>
      <c r="D112" s="50"/>
      <c r="E112" s="50"/>
      <c r="F112" s="50"/>
      <c r="G112" s="50"/>
      <c r="H112" s="50"/>
      <c r="I112" s="90"/>
      <c r="J112" s="90"/>
      <c r="K112" s="50"/>
      <c r="L112" s="90"/>
      <c r="M112" s="50"/>
      <c r="N112" s="90"/>
      <c r="O112" s="50"/>
      <c r="P112" s="50"/>
      <c r="Q112" s="50"/>
      <c r="R112" s="100"/>
      <c r="S112" s="100"/>
    </row>
    <row r="113" spans="1:19" x14ac:dyDescent="0.25">
      <c r="A113" s="50"/>
      <c r="B113" s="50"/>
      <c r="C113" s="50"/>
      <c r="D113" s="50"/>
      <c r="E113" s="50"/>
      <c r="F113" s="50"/>
      <c r="G113" s="50"/>
      <c r="H113" s="50"/>
      <c r="I113" s="90"/>
      <c r="J113" s="90"/>
      <c r="K113" s="50"/>
      <c r="L113" s="90"/>
      <c r="M113" s="50"/>
      <c r="N113" s="90"/>
      <c r="O113" s="50"/>
      <c r="P113" s="50"/>
      <c r="Q113" s="50"/>
      <c r="R113" s="100"/>
      <c r="S113" s="100"/>
    </row>
    <row r="114" spans="1:19" x14ac:dyDescent="0.25">
      <c r="A114" s="50"/>
      <c r="B114" s="50"/>
      <c r="C114" s="50"/>
      <c r="D114" s="50"/>
      <c r="E114" s="50"/>
      <c r="F114" s="50"/>
      <c r="G114" s="50"/>
      <c r="H114" s="50"/>
      <c r="I114" s="90"/>
      <c r="J114" s="90"/>
      <c r="K114" s="50"/>
      <c r="L114" s="90"/>
      <c r="M114" s="50"/>
      <c r="N114" s="90"/>
      <c r="O114" s="50"/>
      <c r="P114" s="50"/>
      <c r="Q114" s="50"/>
      <c r="R114" s="100"/>
      <c r="S114" s="100"/>
    </row>
    <row r="115" spans="1:19" x14ac:dyDescent="0.25">
      <c r="A115" s="50"/>
      <c r="B115" s="50"/>
      <c r="C115" s="50"/>
      <c r="D115" s="50"/>
      <c r="E115" s="50"/>
      <c r="F115" s="50"/>
      <c r="G115" s="50"/>
      <c r="H115" s="50"/>
      <c r="I115" s="90"/>
      <c r="J115" s="90"/>
      <c r="K115" s="50"/>
      <c r="L115" s="90"/>
      <c r="M115" s="50"/>
      <c r="N115" s="90"/>
      <c r="O115" s="50"/>
      <c r="P115" s="50"/>
      <c r="Q115" s="50"/>
      <c r="R115" s="100"/>
      <c r="S115" s="100"/>
    </row>
    <row r="116" spans="1:19" x14ac:dyDescent="0.25">
      <c r="A116" s="50"/>
      <c r="B116" s="50"/>
      <c r="C116" s="50"/>
      <c r="D116" s="50"/>
      <c r="E116" s="50"/>
      <c r="F116" s="50"/>
      <c r="G116" s="50"/>
      <c r="H116" s="50"/>
      <c r="I116" s="90"/>
      <c r="J116" s="90"/>
      <c r="K116" s="50"/>
      <c r="L116" s="90"/>
      <c r="M116" s="50"/>
      <c r="N116" s="90"/>
      <c r="O116" s="50"/>
      <c r="P116" s="50"/>
      <c r="Q116" s="50"/>
      <c r="R116" s="100"/>
      <c r="S116" s="100"/>
    </row>
    <row r="117" spans="1:19" x14ac:dyDescent="0.25">
      <c r="A117" s="50"/>
      <c r="B117" s="50"/>
      <c r="C117" s="50"/>
      <c r="D117" s="50"/>
      <c r="E117" s="50"/>
      <c r="F117" s="50"/>
      <c r="G117" s="50"/>
      <c r="H117" s="50"/>
      <c r="I117" s="90"/>
      <c r="J117" s="90"/>
      <c r="K117" s="50"/>
      <c r="L117" s="90"/>
      <c r="M117" s="50"/>
      <c r="N117" s="90"/>
      <c r="O117" s="50"/>
      <c r="P117" s="50"/>
      <c r="Q117" s="50"/>
      <c r="R117" s="100"/>
      <c r="S117" s="100"/>
    </row>
    <row r="118" spans="1:19" x14ac:dyDescent="0.25">
      <c r="A118" s="50"/>
      <c r="B118" s="50"/>
      <c r="C118" s="50"/>
      <c r="D118" s="50"/>
      <c r="E118" s="50"/>
      <c r="F118" s="50"/>
      <c r="G118" s="50"/>
      <c r="H118" s="50"/>
      <c r="I118" s="90"/>
      <c r="J118" s="90"/>
      <c r="K118" s="50"/>
      <c r="L118" s="90"/>
      <c r="M118" s="50"/>
      <c r="N118" s="90"/>
      <c r="O118" s="50"/>
      <c r="P118" s="50"/>
      <c r="Q118" s="50"/>
      <c r="R118" s="100"/>
      <c r="S118" s="100"/>
    </row>
    <row r="119" spans="1:19" x14ac:dyDescent="0.25">
      <c r="A119" s="50"/>
      <c r="B119" s="50"/>
      <c r="C119" s="50"/>
      <c r="D119" s="50"/>
      <c r="E119" s="50"/>
      <c r="F119" s="50"/>
      <c r="G119" s="50"/>
      <c r="H119" s="50"/>
      <c r="I119" s="90"/>
      <c r="J119" s="90"/>
      <c r="K119" s="50"/>
      <c r="L119" s="90"/>
      <c r="M119" s="50"/>
      <c r="N119" s="90"/>
      <c r="O119" s="50"/>
      <c r="P119" s="50"/>
      <c r="Q119" s="50"/>
      <c r="R119" s="100"/>
      <c r="S119" s="100"/>
    </row>
    <row r="120" spans="1:19" x14ac:dyDescent="0.25">
      <c r="A120" s="50"/>
      <c r="B120" s="50"/>
      <c r="C120" s="50"/>
      <c r="D120" s="50"/>
      <c r="E120" s="50"/>
      <c r="F120" s="50"/>
      <c r="G120" s="50"/>
      <c r="H120" s="50"/>
      <c r="I120" s="90"/>
      <c r="J120" s="90"/>
      <c r="K120" s="50"/>
      <c r="L120" s="90"/>
      <c r="M120" s="50"/>
      <c r="N120" s="90"/>
      <c r="O120" s="50"/>
      <c r="P120" s="50"/>
      <c r="Q120" s="50"/>
      <c r="R120" s="100"/>
      <c r="S120" s="100"/>
    </row>
    <row r="121" spans="1:19" x14ac:dyDescent="0.25">
      <c r="A121" s="50"/>
      <c r="B121" s="50"/>
      <c r="C121" s="50"/>
      <c r="D121" s="50"/>
      <c r="E121" s="50"/>
      <c r="F121" s="50"/>
      <c r="G121" s="50"/>
      <c r="H121" s="50"/>
      <c r="I121" s="90"/>
      <c r="J121" s="90"/>
      <c r="K121" s="50"/>
      <c r="L121" s="90"/>
      <c r="M121" s="50"/>
      <c r="N121" s="90"/>
      <c r="O121" s="50"/>
      <c r="P121" s="50"/>
      <c r="Q121" s="50"/>
      <c r="R121" s="100"/>
      <c r="S121" s="100"/>
    </row>
    <row r="122" spans="1:19" x14ac:dyDescent="0.25">
      <c r="A122" s="50"/>
      <c r="B122" s="50"/>
      <c r="C122" s="50"/>
      <c r="D122" s="50"/>
      <c r="E122" s="50"/>
      <c r="F122" s="50"/>
      <c r="G122" s="50"/>
      <c r="H122" s="50"/>
      <c r="I122" s="90"/>
      <c r="J122" s="90"/>
      <c r="K122" s="50"/>
      <c r="L122" s="90"/>
      <c r="M122" s="50"/>
      <c r="N122" s="90"/>
      <c r="O122" s="50"/>
      <c r="P122" s="50"/>
      <c r="Q122" s="50"/>
      <c r="R122" s="100"/>
      <c r="S122" s="100"/>
    </row>
    <row r="123" spans="1:19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50"/>
      <c r="R123" s="100"/>
      <c r="S123" s="100"/>
    </row>
    <row r="124" spans="1:19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100"/>
      <c r="S124" s="100"/>
    </row>
    <row r="125" spans="1:19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  <c r="R125" s="100"/>
      <c r="S125" s="100"/>
    </row>
    <row r="126" spans="1:19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  <c r="R126" s="100"/>
      <c r="S126" s="100"/>
    </row>
    <row r="127" spans="1:19" x14ac:dyDescent="0.25">
      <c r="A127" s="50"/>
      <c r="B127" s="50"/>
      <c r="C127" s="50"/>
      <c r="D127" s="50"/>
      <c r="E127" s="50"/>
      <c r="F127" s="50"/>
      <c r="G127" s="50"/>
      <c r="H127" s="50"/>
      <c r="I127" s="90"/>
      <c r="J127" s="90"/>
      <c r="K127" s="50"/>
      <c r="L127" s="90"/>
      <c r="M127" s="50"/>
      <c r="N127" s="90"/>
      <c r="O127" s="50"/>
      <c r="P127" s="50"/>
      <c r="Q127" s="50"/>
      <c r="R127" s="100"/>
      <c r="S127" s="100"/>
    </row>
    <row r="128" spans="1:19" x14ac:dyDescent="0.25">
      <c r="A128" s="50"/>
      <c r="B128" s="50"/>
      <c r="C128" s="50"/>
      <c r="D128" s="50"/>
      <c r="E128" s="50"/>
      <c r="F128" s="50"/>
      <c r="G128" s="50"/>
      <c r="H128" s="50"/>
      <c r="I128" s="90"/>
      <c r="J128" s="90"/>
      <c r="K128" s="50"/>
      <c r="L128" s="90"/>
      <c r="M128" s="50"/>
      <c r="N128" s="90"/>
      <c r="O128" s="50"/>
      <c r="P128" s="50"/>
      <c r="Q128" s="50"/>
      <c r="R128" s="100"/>
      <c r="S128" s="100"/>
    </row>
    <row r="129" spans="1:19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  <c r="R129" s="100"/>
      <c r="S129" s="100"/>
    </row>
    <row r="130" spans="1:19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  <c r="R130" s="100"/>
      <c r="S130" s="100"/>
    </row>
    <row r="131" spans="1:19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  <c r="R131" s="100"/>
      <c r="S131" s="100"/>
    </row>
    <row r="132" spans="1:19" x14ac:dyDescent="0.25">
      <c r="A132" s="50"/>
      <c r="B132" s="50"/>
      <c r="C132" s="50"/>
      <c r="D132" s="50"/>
      <c r="E132" s="50"/>
      <c r="F132" s="50"/>
      <c r="G132" s="50"/>
      <c r="H132" s="50"/>
      <c r="I132" s="90"/>
      <c r="J132" s="90"/>
      <c r="K132" s="50"/>
      <c r="L132" s="90"/>
      <c r="M132" s="50"/>
      <c r="N132" s="90"/>
      <c r="O132" s="50"/>
      <c r="P132" s="50"/>
      <c r="Q132" s="50"/>
      <c r="R132" s="100"/>
      <c r="S132" s="100"/>
    </row>
    <row r="133" spans="1:19" x14ac:dyDescent="0.25">
      <c r="A133" s="50"/>
      <c r="B133" s="50"/>
      <c r="C133" s="50"/>
      <c r="D133" s="50"/>
      <c r="E133" s="50"/>
      <c r="F133" s="50"/>
      <c r="G133" s="50"/>
      <c r="H133" s="50"/>
      <c r="I133" s="90"/>
      <c r="J133" s="90"/>
      <c r="K133" s="50"/>
      <c r="L133" s="90"/>
      <c r="M133" s="50"/>
      <c r="N133" s="90"/>
      <c r="O133" s="50"/>
      <c r="P133" s="50"/>
      <c r="Q133" s="50"/>
      <c r="R133" s="100"/>
      <c r="S133" s="100"/>
    </row>
    <row r="134" spans="1:19" x14ac:dyDescent="0.25">
      <c r="A134" s="50"/>
      <c r="B134" s="50"/>
      <c r="C134" s="50"/>
      <c r="D134" s="50"/>
      <c r="E134" s="50"/>
      <c r="F134" s="50"/>
      <c r="G134" s="50"/>
      <c r="H134" s="50"/>
      <c r="I134" s="90"/>
      <c r="J134" s="90"/>
      <c r="K134" s="50"/>
      <c r="L134" s="90"/>
      <c r="M134" s="50"/>
      <c r="N134" s="90"/>
      <c r="O134" s="50"/>
      <c r="P134" s="50"/>
      <c r="Q134" s="50"/>
      <c r="R134" s="100"/>
      <c r="S134" s="100"/>
    </row>
    <row r="135" spans="1:19" x14ac:dyDescent="0.25">
      <c r="A135" s="50"/>
      <c r="B135" s="50"/>
      <c r="C135" s="50"/>
      <c r="D135" s="50"/>
      <c r="E135" s="50"/>
      <c r="F135" s="50"/>
      <c r="G135" s="50"/>
      <c r="H135" s="50"/>
      <c r="I135" s="90"/>
      <c r="J135" s="90"/>
      <c r="K135" s="50"/>
      <c r="L135" s="90"/>
      <c r="M135" s="50"/>
      <c r="N135" s="90"/>
      <c r="O135" s="50"/>
      <c r="P135" s="50"/>
      <c r="Q135" s="50"/>
      <c r="R135" s="100"/>
      <c r="S135" s="100"/>
    </row>
    <row r="136" spans="1:19" x14ac:dyDescent="0.25">
      <c r="A136" s="50"/>
      <c r="B136" s="50"/>
      <c r="C136" s="50"/>
      <c r="D136" s="50"/>
      <c r="E136" s="50"/>
      <c r="F136" s="50"/>
      <c r="G136" s="50"/>
      <c r="H136" s="50"/>
      <c r="I136" s="90"/>
      <c r="J136" s="90"/>
      <c r="K136" s="50"/>
      <c r="L136" s="90"/>
      <c r="M136" s="50"/>
      <c r="N136" s="90"/>
      <c r="O136" s="50"/>
      <c r="P136" s="50"/>
      <c r="Q136" s="50"/>
      <c r="R136" s="100"/>
      <c r="S136" s="100"/>
    </row>
    <row r="137" spans="1:19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  <c r="R137" s="100"/>
      <c r="S137" s="100"/>
    </row>
    <row r="138" spans="1:19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  <c r="R138" s="100"/>
      <c r="S138" s="100"/>
    </row>
    <row r="139" spans="1:19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  <c r="R139" s="100"/>
      <c r="S139" s="100"/>
    </row>
    <row r="140" spans="1:19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  <c r="R140" s="100"/>
      <c r="S140" s="100"/>
    </row>
    <row r="141" spans="1:19" x14ac:dyDescent="0.25">
      <c r="A141" s="50"/>
      <c r="B141" s="50"/>
      <c r="C141" s="50"/>
      <c r="D141" s="50"/>
      <c r="E141" s="50"/>
      <c r="F141" s="50"/>
      <c r="G141" s="50"/>
      <c r="H141" s="50"/>
      <c r="I141" s="90"/>
      <c r="J141" s="90"/>
      <c r="K141" s="50"/>
      <c r="L141" s="90"/>
      <c r="M141" s="50"/>
      <c r="N141" s="90"/>
      <c r="O141" s="50"/>
      <c r="P141" s="50"/>
      <c r="Q141" s="50"/>
      <c r="R141" s="100"/>
      <c r="S141" s="100"/>
    </row>
    <row r="142" spans="1:19" x14ac:dyDescent="0.25">
      <c r="A142" s="50"/>
      <c r="B142" s="50"/>
      <c r="C142" s="50"/>
      <c r="D142" s="50"/>
      <c r="E142" s="50"/>
      <c r="F142" s="50"/>
      <c r="G142" s="5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100"/>
      <c r="S142" s="100"/>
    </row>
    <row r="143" spans="1:19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100"/>
      <c r="S143" s="100"/>
    </row>
    <row r="144" spans="1:19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100"/>
      <c r="S144" s="100"/>
    </row>
    <row r="145" spans="1:19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100"/>
      <c r="S145" s="100"/>
    </row>
    <row r="146" spans="1:19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100"/>
      <c r="S146" s="100"/>
    </row>
    <row r="147" spans="1:19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100"/>
      <c r="S147" s="100"/>
    </row>
    <row r="148" spans="1:19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100"/>
      <c r="S148" s="100"/>
    </row>
    <row r="149" spans="1:19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100"/>
      <c r="S149" s="100"/>
    </row>
    <row r="150" spans="1:19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100"/>
      <c r="S150" s="100"/>
    </row>
    <row r="151" spans="1:19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100"/>
      <c r="S151" s="100"/>
    </row>
    <row r="152" spans="1:19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100"/>
      <c r="S152" s="100"/>
    </row>
    <row r="153" spans="1:19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100"/>
      <c r="S153" s="100"/>
    </row>
    <row r="154" spans="1:19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100"/>
      <c r="S154" s="100"/>
    </row>
    <row r="155" spans="1:19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100"/>
      <c r="S155" s="100"/>
    </row>
    <row r="156" spans="1:19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100"/>
      <c r="S156" s="100"/>
    </row>
    <row r="157" spans="1:19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100"/>
      <c r="S157" s="100"/>
    </row>
    <row r="158" spans="1:19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100"/>
      <c r="S158" s="100"/>
    </row>
    <row r="159" spans="1:19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100"/>
      <c r="S159" s="100"/>
    </row>
    <row r="160" spans="1:19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100"/>
      <c r="S160" s="100"/>
    </row>
    <row r="161" spans="1:19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100"/>
      <c r="S161" s="100"/>
    </row>
    <row r="162" spans="1:19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100"/>
      <c r="S162" s="100"/>
    </row>
    <row r="163" spans="1:19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100"/>
      <c r="S163" s="100"/>
    </row>
    <row r="164" spans="1:19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100"/>
      <c r="S164" s="100"/>
    </row>
    <row r="165" spans="1:19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100"/>
      <c r="S165" s="100"/>
    </row>
    <row r="166" spans="1:19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100"/>
      <c r="S166" s="100"/>
    </row>
    <row r="167" spans="1:19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100"/>
      <c r="S167" s="100"/>
    </row>
    <row r="168" spans="1:19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100"/>
      <c r="S168" s="100"/>
    </row>
    <row r="169" spans="1:19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100"/>
      <c r="S169" s="100"/>
    </row>
    <row r="170" spans="1:19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100"/>
      <c r="S170" s="100"/>
    </row>
    <row r="171" spans="1:19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100"/>
      <c r="S171" s="100"/>
    </row>
    <row r="172" spans="1:19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100"/>
      <c r="S172" s="100"/>
    </row>
    <row r="173" spans="1:19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100"/>
      <c r="S173" s="100"/>
    </row>
    <row r="174" spans="1:19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100"/>
      <c r="S174" s="100"/>
    </row>
    <row r="175" spans="1:19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100"/>
      <c r="S175" s="100"/>
    </row>
    <row r="176" spans="1:19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100"/>
      <c r="S176" s="100"/>
    </row>
    <row r="177" spans="1:19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100"/>
      <c r="S177" s="100"/>
    </row>
    <row r="178" spans="1:19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100"/>
      <c r="S178" s="100"/>
    </row>
    <row r="179" spans="1:19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100"/>
      <c r="S179" s="100"/>
    </row>
    <row r="180" spans="1:19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100"/>
      <c r="S180" s="100"/>
    </row>
    <row r="181" spans="1:19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100"/>
      <c r="S181" s="100"/>
    </row>
    <row r="182" spans="1:19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100"/>
      <c r="S182" s="100"/>
    </row>
    <row r="183" spans="1:19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100"/>
      <c r="S183" s="100"/>
    </row>
    <row r="184" spans="1:19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100"/>
      <c r="S184" s="100"/>
    </row>
    <row r="185" spans="1:19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100"/>
      <c r="S185" s="100"/>
    </row>
    <row r="186" spans="1:19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100"/>
      <c r="S186" s="100"/>
    </row>
    <row r="187" spans="1:19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100"/>
      <c r="S187" s="100"/>
    </row>
    <row r="188" spans="1:19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100"/>
      <c r="S188" s="100"/>
    </row>
    <row r="189" spans="1:19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100"/>
      <c r="S189" s="100"/>
    </row>
    <row r="190" spans="1:19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100"/>
      <c r="S190" s="100"/>
    </row>
    <row r="191" spans="1:19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100"/>
      <c r="S191" s="100"/>
    </row>
    <row r="192" spans="1:19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100"/>
      <c r="S192" s="100"/>
    </row>
    <row r="193" spans="1:19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100"/>
      <c r="S193" s="100"/>
    </row>
    <row r="194" spans="1:19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100"/>
      <c r="S194" s="100"/>
    </row>
    <row r="195" spans="1:19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100"/>
      <c r="S195" s="100"/>
    </row>
    <row r="196" spans="1:19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100"/>
      <c r="S196" s="100"/>
    </row>
    <row r="197" spans="1:19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100"/>
      <c r="S197" s="100"/>
    </row>
    <row r="198" spans="1:19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100"/>
      <c r="S198" s="100"/>
    </row>
    <row r="199" spans="1:19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100"/>
      <c r="S199" s="100"/>
    </row>
    <row r="200" spans="1:19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100"/>
      <c r="S200" s="100"/>
    </row>
    <row r="201" spans="1:19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100"/>
      <c r="S201" s="100"/>
    </row>
    <row r="202" spans="1:19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100"/>
      <c r="S202" s="100"/>
    </row>
    <row r="203" spans="1:19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100"/>
      <c r="S203" s="100"/>
    </row>
    <row r="204" spans="1:19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100"/>
      <c r="S204" s="100"/>
    </row>
    <row r="205" spans="1:19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100"/>
      <c r="S205" s="100"/>
    </row>
    <row r="206" spans="1:19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100"/>
      <c r="S206" s="100"/>
    </row>
    <row r="207" spans="1:19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100"/>
      <c r="S207" s="100"/>
    </row>
    <row r="208" spans="1:19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100"/>
      <c r="S208" s="100"/>
    </row>
    <row r="209" spans="1:19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100"/>
      <c r="S209" s="100"/>
    </row>
  </sheetData>
  <sheetProtection algorithmName="SHA-512" hashValue="0JWeFXM+Q28unX/dawH1grBS12gW9UJVZ9HARfoXHOyVhTO3szQ0KkCzWCNM0meYgihhiiob9WMsBY3bQOnBBQ==" saltValue="6N1FVgLA0ryMAeghMJSoQA==" spinCount="100000" sheet="1" objects="1" scenarios="1"/>
  <mergeCells count="21">
    <mergeCell ref="A1:O1"/>
    <mergeCell ref="E2:I2"/>
    <mergeCell ref="K2:L2"/>
    <mergeCell ref="M2:N2"/>
    <mergeCell ref="A3:D3"/>
    <mergeCell ref="A8:P8"/>
    <mergeCell ref="E9:I9"/>
    <mergeCell ref="K9:L9"/>
    <mergeCell ref="A30:D30"/>
    <mergeCell ref="A52:O52"/>
    <mergeCell ref="A18:D18"/>
    <mergeCell ref="A28:O28"/>
    <mergeCell ref="E29:I29"/>
    <mergeCell ref="K29:L29"/>
    <mergeCell ref="M29:N29"/>
    <mergeCell ref="A16:O16"/>
    <mergeCell ref="E17:I17"/>
    <mergeCell ref="K17:L17"/>
    <mergeCell ref="M17:N17"/>
    <mergeCell ref="M9:N9"/>
    <mergeCell ref="A10:D10"/>
  </mergeCells>
  <phoneticPr fontId="1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"/>
  <sheetViews>
    <sheetView workbookViewId="0">
      <selection sqref="A1:S13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4.855468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4.28515625" style="7" customWidth="1"/>
    <col min="18" max="18" width="11" style="7" customWidth="1"/>
  </cols>
  <sheetData>
    <row r="1" spans="1:19" s="19" customFormat="1" ht="30" customHeight="1" x14ac:dyDescent="0.25">
      <c r="A1" s="246" t="s">
        <v>944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  <c r="S1" s="100"/>
    </row>
    <row r="2" spans="1:19" ht="51" customHeight="1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$P$7</f>
        <v>ΑΘΡΟΙΣΜΑ ΜΕΤΑ ΤΗΝ ΑΝΑΓΩΓΗ</v>
      </c>
      <c r="Q2" s="78"/>
      <c r="R2" s="78"/>
      <c r="S2" s="100"/>
    </row>
    <row r="3" spans="1:19" ht="128.25" customHeight="1" x14ac:dyDescent="0.25">
      <c r="A3" s="259" t="s">
        <v>938</v>
      </c>
      <c r="B3" s="259"/>
      <c r="C3" s="259"/>
      <c r="D3" s="25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  <c r="S3" s="100"/>
    </row>
    <row r="4" spans="1:19" ht="39" x14ac:dyDescent="0.25">
      <c r="A4" s="104">
        <v>2</v>
      </c>
      <c r="B4" s="113" t="s">
        <v>427</v>
      </c>
      <c r="C4" s="114" t="s">
        <v>426</v>
      </c>
      <c r="D4" s="82" t="s">
        <v>820</v>
      </c>
      <c r="E4" s="52">
        <v>88.75</v>
      </c>
      <c r="F4" s="52">
        <f>E4/4</f>
        <v>22.1875</v>
      </c>
      <c r="G4" s="52">
        <v>125</v>
      </c>
      <c r="H4" s="52">
        <v>0</v>
      </c>
      <c r="I4" s="44">
        <v>0</v>
      </c>
      <c r="J4" s="44">
        <v>125</v>
      </c>
      <c r="K4" s="52">
        <v>3.2</v>
      </c>
      <c r="L4" s="52">
        <v>300</v>
      </c>
      <c r="M4" s="52">
        <v>60</v>
      </c>
      <c r="N4" s="44">
        <v>200</v>
      </c>
      <c r="O4" s="44">
        <f>F4+H4+K4+M4</f>
        <v>85.387500000000003</v>
      </c>
      <c r="P4" s="44">
        <f>J4+L4+N4</f>
        <v>625</v>
      </c>
      <c r="Q4" s="60"/>
      <c r="R4" s="137"/>
      <c r="S4" s="100"/>
    </row>
    <row r="5" spans="1:19" ht="66.75" customHeight="1" x14ac:dyDescent="0.25">
      <c r="A5" s="24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1"/>
      <c r="Q5" s="50"/>
      <c r="R5" s="50"/>
      <c r="S5" s="100"/>
    </row>
    <row r="6" spans="1:19" ht="35.25" customHeight="1" x14ac:dyDescent="0.25">
      <c r="A6" s="74" t="s">
        <v>263</v>
      </c>
      <c r="B6" s="74" t="s">
        <v>264</v>
      </c>
      <c r="C6" s="75" t="s">
        <v>284</v>
      </c>
      <c r="D6" s="74" t="s">
        <v>266</v>
      </c>
      <c r="E6" s="252" t="s">
        <v>267</v>
      </c>
      <c r="F6" s="252"/>
      <c r="G6" s="252"/>
      <c r="H6" s="252"/>
      <c r="I6" s="252"/>
      <c r="J6" s="83"/>
      <c r="K6" s="252" t="s">
        <v>268</v>
      </c>
      <c r="L6" s="252"/>
      <c r="M6" s="252" t="s">
        <v>269</v>
      </c>
      <c r="N6" s="252"/>
      <c r="O6" s="83"/>
      <c r="P6" s="46"/>
      <c r="Q6" s="50"/>
      <c r="R6" s="50"/>
      <c r="S6" s="100"/>
    </row>
    <row r="7" spans="1:19" ht="126" customHeight="1" x14ac:dyDescent="0.25">
      <c r="A7" s="259" t="s">
        <v>306</v>
      </c>
      <c r="B7" s="249"/>
      <c r="C7" s="249"/>
      <c r="D7" s="249"/>
      <c r="E7" s="79" t="s">
        <v>271</v>
      </c>
      <c r="F7" s="79" t="s">
        <v>272</v>
      </c>
      <c r="G7" s="79" t="s">
        <v>273</v>
      </c>
      <c r="H7" s="79" t="s">
        <v>274</v>
      </c>
      <c r="I7" s="59" t="s">
        <v>275</v>
      </c>
      <c r="J7" s="80" t="s">
        <v>276</v>
      </c>
      <c r="K7" s="79" t="s">
        <v>271</v>
      </c>
      <c r="L7" s="81" t="s">
        <v>277</v>
      </c>
      <c r="M7" s="79" t="s">
        <v>278</v>
      </c>
      <c r="N7" s="79" t="s">
        <v>258</v>
      </c>
      <c r="O7" s="84" t="s">
        <v>270</v>
      </c>
      <c r="P7" s="77" t="s">
        <v>279</v>
      </c>
      <c r="Q7" s="50"/>
      <c r="R7" s="50"/>
      <c r="S7" s="100"/>
    </row>
    <row r="8" spans="1:19" ht="30" customHeight="1" x14ac:dyDescent="0.25">
      <c r="A8" s="104">
        <v>2</v>
      </c>
      <c r="B8" s="113" t="s">
        <v>429</v>
      </c>
      <c r="C8" s="114" t="s">
        <v>428</v>
      </c>
      <c r="D8" s="82" t="s">
        <v>814</v>
      </c>
      <c r="E8" s="38">
        <v>43.75</v>
      </c>
      <c r="F8" s="38">
        <f t="shared" ref="F8:F11" si="0">E8/4</f>
        <v>10.9375</v>
      </c>
      <c r="G8" s="38">
        <f>F8*$G$11/$F$11</f>
        <v>32.397808056872037</v>
      </c>
      <c r="H8" s="38">
        <v>0</v>
      </c>
      <c r="I8" s="38">
        <v>0</v>
      </c>
      <c r="J8" s="38">
        <f>G8+I8</f>
        <v>32.397808056872037</v>
      </c>
      <c r="K8" s="38">
        <v>65.400000000000006</v>
      </c>
      <c r="L8" s="38">
        <v>375</v>
      </c>
      <c r="M8" s="38">
        <v>0</v>
      </c>
      <c r="N8" s="38">
        <v>0</v>
      </c>
      <c r="O8" s="38">
        <f t="shared" ref="O8:O11" si="1">F8+H8+K8+M8</f>
        <v>76.337500000000006</v>
      </c>
      <c r="P8" s="38">
        <f t="shared" ref="P8:P11" si="2">J8+L8+N8</f>
        <v>407.39780805687201</v>
      </c>
      <c r="Q8" s="226"/>
      <c r="R8" s="137"/>
      <c r="S8" s="100"/>
    </row>
    <row r="9" spans="1:19" ht="30" customHeight="1" x14ac:dyDescent="0.25">
      <c r="A9" s="105">
        <v>3</v>
      </c>
      <c r="B9" s="122" t="s">
        <v>431</v>
      </c>
      <c r="C9" s="119" t="s">
        <v>430</v>
      </c>
      <c r="D9" s="82" t="s">
        <v>814</v>
      </c>
      <c r="E9" s="53">
        <v>63.75</v>
      </c>
      <c r="F9" s="38">
        <f t="shared" si="0"/>
        <v>15.9375</v>
      </c>
      <c r="G9" s="38">
        <f t="shared" ref="G9:G10" si="3">F9*$G$11/$F$11</f>
        <v>47.208234597156398</v>
      </c>
      <c r="H9" s="53">
        <v>0</v>
      </c>
      <c r="I9" s="53">
        <v>0</v>
      </c>
      <c r="J9" s="38">
        <f t="shared" ref="J9:J11" si="4">G9+I9</f>
        <v>47.208234597156398</v>
      </c>
      <c r="K9" s="53">
        <v>35.35</v>
      </c>
      <c r="L9" s="53">
        <f>K9*$L$8/$K$8</f>
        <v>202.69495412844034</v>
      </c>
      <c r="M9" s="43">
        <v>0</v>
      </c>
      <c r="N9" s="43">
        <v>0</v>
      </c>
      <c r="O9" s="38">
        <f t="shared" si="1"/>
        <v>51.287500000000001</v>
      </c>
      <c r="P9" s="38">
        <f t="shared" si="2"/>
        <v>249.90318872559675</v>
      </c>
      <c r="Q9" s="227"/>
      <c r="R9" s="137"/>
      <c r="S9" s="100"/>
    </row>
    <row r="10" spans="1:19" ht="30" customHeight="1" x14ac:dyDescent="0.25">
      <c r="A10" s="41">
        <v>4</v>
      </c>
      <c r="B10" s="82" t="s">
        <v>427</v>
      </c>
      <c r="C10" s="82" t="s">
        <v>426</v>
      </c>
      <c r="D10" s="82" t="s">
        <v>820</v>
      </c>
      <c r="E10" s="40">
        <v>88.75</v>
      </c>
      <c r="F10" s="38">
        <f t="shared" si="0"/>
        <v>22.1875</v>
      </c>
      <c r="G10" s="38">
        <f t="shared" si="3"/>
        <v>65.721267772511837</v>
      </c>
      <c r="H10" s="40">
        <v>0</v>
      </c>
      <c r="I10" s="40">
        <v>0</v>
      </c>
      <c r="J10" s="38">
        <f t="shared" si="4"/>
        <v>65.721267772511837</v>
      </c>
      <c r="K10" s="40">
        <v>3.2</v>
      </c>
      <c r="L10" s="53">
        <f t="shared" ref="L10:L11" si="5">K10*$L$8/$K$8</f>
        <v>18.348623853211009</v>
      </c>
      <c r="M10" s="40">
        <v>60</v>
      </c>
      <c r="N10" s="40">
        <v>200</v>
      </c>
      <c r="O10" s="38">
        <f t="shared" si="1"/>
        <v>85.387500000000003</v>
      </c>
      <c r="P10" s="38">
        <f t="shared" si="2"/>
        <v>284.06989162572285</v>
      </c>
      <c r="Q10" s="226"/>
      <c r="R10" s="137"/>
      <c r="S10" s="100"/>
    </row>
    <row r="11" spans="1:19" ht="30" customHeight="1" x14ac:dyDescent="0.25">
      <c r="A11" s="41">
        <v>5</v>
      </c>
      <c r="B11" s="82" t="s">
        <v>433</v>
      </c>
      <c r="C11" s="82" t="s">
        <v>432</v>
      </c>
      <c r="D11" s="228" t="s">
        <v>816</v>
      </c>
      <c r="E11" s="40">
        <v>168.8</v>
      </c>
      <c r="F11" s="38">
        <f t="shared" si="0"/>
        <v>42.2</v>
      </c>
      <c r="G11" s="40">
        <v>125</v>
      </c>
      <c r="H11" s="40">
        <v>0</v>
      </c>
      <c r="I11" s="40">
        <v>0</v>
      </c>
      <c r="J11" s="38">
        <f t="shared" si="4"/>
        <v>125</v>
      </c>
      <c r="K11" s="40">
        <v>2.5</v>
      </c>
      <c r="L11" s="38">
        <f t="shared" si="5"/>
        <v>14.334862385321099</v>
      </c>
      <c r="M11" s="40">
        <v>0</v>
      </c>
      <c r="N11" s="40">
        <v>0</v>
      </c>
      <c r="O11" s="38">
        <f t="shared" si="1"/>
        <v>44.7</v>
      </c>
      <c r="P11" s="38">
        <f t="shared" si="2"/>
        <v>139.33486238532109</v>
      </c>
      <c r="Q11" s="226"/>
      <c r="R11" s="137"/>
      <c r="S11" s="100"/>
    </row>
    <row r="12" spans="1:19" ht="14.25" customHeight="1" x14ac:dyDescent="0.25">
      <c r="A12" s="50"/>
      <c r="B12" s="50"/>
      <c r="C12" s="50"/>
      <c r="D12" s="50"/>
      <c r="E12" s="50"/>
      <c r="F12" s="50"/>
      <c r="G12" s="50"/>
      <c r="H12" s="50"/>
      <c r="I12" s="90"/>
      <c r="J12" s="90"/>
      <c r="K12" s="50"/>
      <c r="L12" s="90"/>
      <c r="M12" s="50"/>
      <c r="N12" s="90"/>
      <c r="O12" s="50"/>
      <c r="P12" s="50"/>
      <c r="Q12" s="50"/>
      <c r="R12" s="50"/>
      <c r="S12" s="100"/>
    </row>
    <row r="13" spans="1:19" x14ac:dyDescent="0.25">
      <c r="A13" s="50"/>
      <c r="B13" s="50"/>
      <c r="C13" s="50"/>
      <c r="D13" s="50"/>
      <c r="E13" s="50"/>
      <c r="F13" s="50"/>
      <c r="G13" s="50"/>
      <c r="H13" s="50"/>
      <c r="I13" s="90"/>
      <c r="J13" s="90"/>
      <c r="K13" s="50"/>
      <c r="L13" s="90"/>
      <c r="M13" s="50"/>
      <c r="N13" s="90"/>
      <c r="O13" s="50"/>
      <c r="P13" s="50"/>
      <c r="Q13" s="50"/>
      <c r="R13" s="50"/>
      <c r="S13" s="100"/>
    </row>
  </sheetData>
  <sheetProtection algorithmName="SHA-512" hashValue="/RNwijTjhOTh1s3iDS8hrnjrjowv9whnBi73dRNZ8w0I5DTNiDVhv3mYCR8Uet+ucA7xaAGc43nuUh37WsmMEA==" saltValue="usPeUoo+jlVxwgYg8XLCeQ==" spinCount="100000" sheet="1" objects="1" scenarios="1"/>
  <mergeCells count="10">
    <mergeCell ref="A1:O1"/>
    <mergeCell ref="E2:I2"/>
    <mergeCell ref="K2:L2"/>
    <mergeCell ref="M2:N2"/>
    <mergeCell ref="A7:D7"/>
    <mergeCell ref="A3:D3"/>
    <mergeCell ref="A5:P5"/>
    <mergeCell ref="E6:I6"/>
    <mergeCell ref="K6:L6"/>
    <mergeCell ref="M6:N6"/>
  </mergeCells>
  <phoneticPr fontId="12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24"/>
  <sheetViews>
    <sheetView workbookViewId="0">
      <selection activeCell="U10" sqref="U10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19.7109375" style="7" customWidth="1"/>
  </cols>
  <sheetData>
    <row r="1" spans="1:17" ht="24" customHeight="1" x14ac:dyDescent="0.25">
      <c r="A1" s="246" t="s">
        <v>95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</row>
    <row r="2" spans="1:17" ht="38.25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84" t="s">
        <v>279</v>
      </c>
      <c r="Q2" s="78"/>
    </row>
    <row r="3" spans="1:17" ht="64.5" x14ac:dyDescent="0.25">
      <c r="A3" s="249" t="s">
        <v>96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</row>
    <row r="4" spans="1:17" ht="30" customHeight="1" x14ac:dyDescent="0.25">
      <c r="A4" s="79">
        <v>1</v>
      </c>
      <c r="B4" s="121" t="s">
        <v>451</v>
      </c>
      <c r="C4" s="112" t="s">
        <v>97</v>
      </c>
      <c r="D4" s="82" t="s">
        <v>727</v>
      </c>
      <c r="E4" s="38">
        <v>40.704999999999998</v>
      </c>
      <c r="F4" s="38">
        <f t="shared" ref="F4:F10" si="0">E4/4</f>
        <v>10.17625</v>
      </c>
      <c r="G4" s="38">
        <f>F4/$F$8*$G$8</f>
        <v>17.615111649645144</v>
      </c>
      <c r="H4" s="38">
        <v>127.5</v>
      </c>
      <c r="I4" s="38">
        <v>375</v>
      </c>
      <c r="J4" s="38">
        <f>G4+I4</f>
        <v>392.61511164964514</v>
      </c>
      <c r="K4" s="38">
        <v>103.9</v>
      </c>
      <c r="L4" s="38">
        <f>K4/$K$8*$L$8</f>
        <v>122.4032986451993</v>
      </c>
      <c r="M4" s="45">
        <v>50</v>
      </c>
      <c r="N4" s="38">
        <f>M4/$M$8*$N$8</f>
        <v>71.428571428571431</v>
      </c>
      <c r="O4" s="38">
        <f>F4+H4+K4+M4</f>
        <v>291.57625000000002</v>
      </c>
      <c r="P4" s="38">
        <f>J4+L4+N4</f>
        <v>586.44698172341589</v>
      </c>
      <c r="Q4" s="62"/>
    </row>
    <row r="5" spans="1:17" ht="30" customHeight="1" x14ac:dyDescent="0.25">
      <c r="A5" s="104">
        <v>2</v>
      </c>
      <c r="B5" s="113" t="s">
        <v>564</v>
      </c>
      <c r="C5" s="114" t="s">
        <v>563</v>
      </c>
      <c r="D5" s="82" t="s">
        <v>727</v>
      </c>
      <c r="E5" s="38">
        <v>38.125</v>
      </c>
      <c r="F5" s="38">
        <f t="shared" si="0"/>
        <v>9.53125</v>
      </c>
      <c r="G5" s="38">
        <f t="shared" ref="G5:G7" si="1">F5/$F$8*$G$8</f>
        <v>16.498615198199758</v>
      </c>
      <c r="H5" s="38">
        <v>0</v>
      </c>
      <c r="I5" s="38">
        <f t="shared" ref="I5:I6" si="2">H5/$H$4*$I$4</f>
        <v>0</v>
      </c>
      <c r="J5" s="38">
        <f t="shared" ref="J5:J10" si="3">G5+I5</f>
        <v>16.498615198199758</v>
      </c>
      <c r="K5" s="38">
        <v>87.5</v>
      </c>
      <c r="L5" s="38">
        <f t="shared" ref="L5:L7" si="4">K5/$K$8*$L$8</f>
        <v>103.08266247791086</v>
      </c>
      <c r="M5" s="38">
        <v>40</v>
      </c>
      <c r="N5" s="38">
        <f t="shared" ref="N5:N7" si="5">M5/$M$8*$N$8</f>
        <v>57.142857142857139</v>
      </c>
      <c r="O5" s="38">
        <f t="shared" ref="O5:O9" si="6">F5+H5+K5+M5</f>
        <v>137.03125</v>
      </c>
      <c r="P5" s="38">
        <f t="shared" ref="P5:P9" si="7">J5+L5+N5</f>
        <v>176.72413481896774</v>
      </c>
      <c r="Q5" s="62"/>
    </row>
    <row r="6" spans="1:17" ht="30" customHeight="1" x14ac:dyDescent="0.25">
      <c r="A6" s="105">
        <v>3</v>
      </c>
      <c r="B6" s="122" t="s">
        <v>845</v>
      </c>
      <c r="C6" s="119" t="s">
        <v>846</v>
      </c>
      <c r="D6" s="106" t="s">
        <v>727</v>
      </c>
      <c r="E6" s="38">
        <v>27.16</v>
      </c>
      <c r="F6" s="38">
        <f t="shared" si="0"/>
        <v>6.79</v>
      </c>
      <c r="G6" s="38">
        <f t="shared" si="1"/>
        <v>11.753505279556864</v>
      </c>
      <c r="H6" s="38">
        <v>0</v>
      </c>
      <c r="I6" s="38">
        <f t="shared" si="2"/>
        <v>0</v>
      </c>
      <c r="J6" s="38">
        <f t="shared" si="3"/>
        <v>11.753505279556864</v>
      </c>
      <c r="K6" s="38">
        <v>58.9</v>
      </c>
      <c r="L6" s="38">
        <f t="shared" si="4"/>
        <v>69.389357942273705</v>
      </c>
      <c r="M6" s="45">
        <v>0</v>
      </c>
      <c r="N6" s="38">
        <f t="shared" si="5"/>
        <v>0</v>
      </c>
      <c r="O6" s="38">
        <f t="shared" si="6"/>
        <v>65.69</v>
      </c>
      <c r="P6" s="38">
        <f t="shared" si="7"/>
        <v>81.142863221830567</v>
      </c>
      <c r="Q6" s="62"/>
    </row>
    <row r="7" spans="1:17" ht="30" customHeight="1" x14ac:dyDescent="0.25">
      <c r="A7" s="79">
        <v>4</v>
      </c>
      <c r="B7" s="123" t="s">
        <v>98</v>
      </c>
      <c r="C7" s="82" t="s">
        <v>99</v>
      </c>
      <c r="D7" s="106" t="s">
        <v>727</v>
      </c>
      <c r="E7" s="53">
        <v>10</v>
      </c>
      <c r="F7" s="38">
        <f t="shared" si="0"/>
        <v>2.5</v>
      </c>
      <c r="G7" s="38">
        <f t="shared" si="1"/>
        <v>4.327505625757313</v>
      </c>
      <c r="H7" s="53">
        <v>105</v>
      </c>
      <c r="I7" s="38">
        <f>H7/$H$4*$I$4</f>
        <v>308.8235294117647</v>
      </c>
      <c r="J7" s="38">
        <f t="shared" si="3"/>
        <v>313.15103503752204</v>
      </c>
      <c r="K7" s="53">
        <v>64</v>
      </c>
      <c r="L7" s="38">
        <f t="shared" si="4"/>
        <v>75.39760455527194</v>
      </c>
      <c r="M7" s="43">
        <v>0</v>
      </c>
      <c r="N7" s="38">
        <f t="shared" si="5"/>
        <v>0</v>
      </c>
      <c r="O7" s="38">
        <f t="shared" si="6"/>
        <v>171.5</v>
      </c>
      <c r="P7" s="38">
        <f t="shared" si="7"/>
        <v>388.54863959279396</v>
      </c>
      <c r="Q7" s="62"/>
    </row>
    <row r="8" spans="1:17" ht="30" customHeight="1" x14ac:dyDescent="0.25">
      <c r="A8" s="79">
        <v>5</v>
      </c>
      <c r="B8" s="123" t="s">
        <v>616</v>
      </c>
      <c r="C8" s="82" t="s">
        <v>615</v>
      </c>
      <c r="D8" s="106" t="s">
        <v>727</v>
      </c>
      <c r="E8" s="38">
        <v>288.85000000000002</v>
      </c>
      <c r="F8" s="38">
        <f t="shared" si="0"/>
        <v>72.212500000000006</v>
      </c>
      <c r="G8" s="38">
        <v>125</v>
      </c>
      <c r="H8" s="38">
        <v>0</v>
      </c>
      <c r="I8" s="38">
        <f t="shared" ref="I8:I10" si="8">H8/$H$4*$I$4</f>
        <v>0</v>
      </c>
      <c r="J8" s="38">
        <f t="shared" si="3"/>
        <v>125</v>
      </c>
      <c r="K8" s="45">
        <v>254.65</v>
      </c>
      <c r="L8" s="45">
        <v>300</v>
      </c>
      <c r="M8" s="38">
        <v>140</v>
      </c>
      <c r="N8" s="45">
        <v>200</v>
      </c>
      <c r="O8" s="38">
        <f t="shared" si="6"/>
        <v>466.86250000000001</v>
      </c>
      <c r="P8" s="38">
        <f t="shared" si="7"/>
        <v>625</v>
      </c>
      <c r="Q8" s="62"/>
    </row>
    <row r="9" spans="1:17" ht="30" customHeight="1" x14ac:dyDescent="0.25">
      <c r="A9" s="79">
        <v>6</v>
      </c>
      <c r="B9" s="123" t="s">
        <v>707</v>
      </c>
      <c r="C9" s="82" t="s">
        <v>708</v>
      </c>
      <c r="D9" s="106" t="s">
        <v>727</v>
      </c>
      <c r="E9" s="40">
        <v>224.97499999999999</v>
      </c>
      <c r="F9" s="38">
        <f t="shared" si="0"/>
        <v>56.243749999999999</v>
      </c>
      <c r="G9" s="38">
        <f t="shared" ref="G9:G10" si="9">F9/$F$8*$G$8</f>
        <v>97.358057815475149</v>
      </c>
      <c r="H9" s="40">
        <v>7.5</v>
      </c>
      <c r="I9" s="38">
        <f t="shared" si="8"/>
        <v>22.058823529411764</v>
      </c>
      <c r="J9" s="38">
        <f t="shared" si="3"/>
        <v>119.41688134488692</v>
      </c>
      <c r="K9" s="40">
        <v>25</v>
      </c>
      <c r="L9" s="38">
        <f t="shared" ref="L9:L10" si="10">K9/$K$8*$L$8</f>
        <v>29.4521892794031</v>
      </c>
      <c r="M9" s="40">
        <v>60</v>
      </c>
      <c r="N9" s="38">
        <f t="shared" ref="N9:N10" si="11">M9/$M$8*$N$8</f>
        <v>85.714285714285708</v>
      </c>
      <c r="O9" s="38">
        <f t="shared" si="6"/>
        <v>148.74375000000001</v>
      </c>
      <c r="P9" s="38">
        <f t="shared" si="7"/>
        <v>234.58335633857575</v>
      </c>
      <c r="Q9" s="62"/>
    </row>
    <row r="10" spans="1:17" ht="30" customHeight="1" x14ac:dyDescent="0.25">
      <c r="A10" s="79">
        <v>7</v>
      </c>
      <c r="B10" s="123" t="s">
        <v>453</v>
      </c>
      <c r="C10" s="82" t="s">
        <v>452</v>
      </c>
      <c r="D10" s="82" t="s">
        <v>727</v>
      </c>
      <c r="E10" s="38">
        <v>32.5</v>
      </c>
      <c r="F10" s="38">
        <f t="shared" si="0"/>
        <v>8.125</v>
      </c>
      <c r="G10" s="38">
        <f t="shared" si="9"/>
        <v>14.064393283711267</v>
      </c>
      <c r="H10" s="38">
        <v>0</v>
      </c>
      <c r="I10" s="38">
        <f t="shared" si="8"/>
        <v>0</v>
      </c>
      <c r="J10" s="38">
        <f t="shared" si="3"/>
        <v>14.064393283711267</v>
      </c>
      <c r="K10" s="45">
        <v>42.3</v>
      </c>
      <c r="L10" s="38">
        <f t="shared" si="10"/>
        <v>49.833104260750041</v>
      </c>
      <c r="M10" s="38">
        <v>0</v>
      </c>
      <c r="N10" s="38">
        <f t="shared" si="11"/>
        <v>0</v>
      </c>
      <c r="O10" s="38">
        <f>F10+H10+K10+M10</f>
        <v>50.424999999999997</v>
      </c>
      <c r="P10" s="38">
        <f>J10+L10+N10</f>
        <v>63.897497544461309</v>
      </c>
      <c r="Q10" s="62"/>
    </row>
    <row r="11" spans="1:17" ht="15.75" x14ac:dyDescent="0.25">
      <c r="A11" s="267"/>
      <c r="B11" s="267"/>
      <c r="C11" s="267"/>
      <c r="D11" s="267"/>
      <c r="E11" s="267"/>
      <c r="F11" s="267"/>
      <c r="G11" s="267"/>
      <c r="H11" s="267"/>
      <c r="I11" s="267"/>
      <c r="J11" s="267"/>
      <c r="K11" s="267"/>
      <c r="L11" s="267"/>
      <c r="M11" s="267"/>
      <c r="N11" s="267"/>
      <c r="O11" s="267"/>
      <c r="P11" s="283"/>
      <c r="Q11" s="50"/>
    </row>
    <row r="12" spans="1:17" x14ac:dyDescent="0.25">
      <c r="A12" s="50"/>
      <c r="B12" s="50"/>
      <c r="C12" s="50"/>
      <c r="D12" s="50"/>
      <c r="E12" s="50"/>
      <c r="F12" s="50"/>
      <c r="G12" s="50"/>
      <c r="H12" s="50"/>
      <c r="I12" s="90"/>
      <c r="J12" s="90"/>
      <c r="K12" s="50"/>
      <c r="L12" s="90"/>
      <c r="M12" s="50"/>
      <c r="N12" s="90"/>
      <c r="O12" s="50"/>
      <c r="P12" s="50"/>
      <c r="Q12" s="50"/>
    </row>
    <row r="13" spans="1:17" x14ac:dyDescent="0.25">
      <c r="A13" s="50"/>
      <c r="B13" s="50"/>
      <c r="C13" s="50"/>
      <c r="D13" s="50"/>
      <c r="E13" s="50"/>
      <c r="F13" s="50"/>
      <c r="G13" s="50"/>
      <c r="H13" s="50"/>
      <c r="I13" s="90"/>
      <c r="J13" s="90"/>
      <c r="K13" s="50"/>
      <c r="L13" s="90"/>
      <c r="M13" s="50"/>
      <c r="N13" s="90"/>
      <c r="O13" s="50"/>
      <c r="P13" s="50"/>
      <c r="Q13" s="50"/>
    </row>
    <row r="14" spans="1:17" x14ac:dyDescent="0.25">
      <c r="A14" s="50"/>
      <c r="B14" s="50"/>
      <c r="C14" s="50"/>
      <c r="D14" s="50"/>
      <c r="E14" s="50"/>
      <c r="F14" s="50"/>
      <c r="G14" s="50"/>
      <c r="H14" s="50"/>
      <c r="I14" s="90"/>
      <c r="J14" s="90"/>
      <c r="K14" s="50"/>
      <c r="L14" s="90"/>
      <c r="M14" s="50"/>
      <c r="N14" s="90"/>
      <c r="O14" s="50"/>
      <c r="P14" s="50"/>
      <c r="Q14" s="50"/>
    </row>
    <row r="15" spans="1:17" x14ac:dyDescent="0.25">
      <c r="A15" s="50"/>
      <c r="B15" s="50"/>
      <c r="C15" s="50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</row>
    <row r="16" spans="1:17" x14ac:dyDescent="0.25">
      <c r="A16" s="50"/>
      <c r="B16" s="50"/>
      <c r="C16" s="50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</row>
    <row r="17" spans="1:17" x14ac:dyDescent="0.25">
      <c r="A17" s="50"/>
      <c r="B17" s="50"/>
      <c r="C17" s="50"/>
      <c r="D17" s="50"/>
      <c r="E17" s="50"/>
      <c r="F17" s="50"/>
      <c r="G17" s="50"/>
      <c r="H17" s="50"/>
      <c r="I17" s="90"/>
      <c r="J17" s="90"/>
      <c r="K17" s="50"/>
      <c r="L17" s="90"/>
      <c r="M17" s="50"/>
      <c r="N17" s="90"/>
      <c r="O17" s="50"/>
      <c r="P17" s="50"/>
      <c r="Q17" s="50"/>
    </row>
    <row r="18" spans="1:17" x14ac:dyDescent="0.25">
      <c r="A18" s="50"/>
      <c r="B18" s="50"/>
      <c r="C18" s="50"/>
      <c r="D18" s="50"/>
      <c r="E18" s="50"/>
      <c r="F18" s="50"/>
      <c r="G18" s="50"/>
      <c r="H18" s="50"/>
      <c r="I18" s="90"/>
      <c r="J18" s="90"/>
      <c r="K18" s="50"/>
      <c r="L18" s="90"/>
      <c r="M18" s="50"/>
      <c r="N18" s="90"/>
      <c r="O18" s="50"/>
      <c r="P18" s="50"/>
      <c r="Q18" s="50"/>
    </row>
    <row r="19" spans="1:17" x14ac:dyDescent="0.25">
      <c r="A19" s="50"/>
      <c r="B19" s="50"/>
      <c r="C19" s="50"/>
      <c r="D19" s="50"/>
      <c r="E19" s="50"/>
      <c r="F19" s="50"/>
      <c r="G19" s="50"/>
      <c r="H19" s="50"/>
      <c r="I19" s="90"/>
      <c r="J19" s="90"/>
      <c r="K19" s="50"/>
      <c r="L19" s="90"/>
      <c r="M19" s="50"/>
      <c r="N19" s="90"/>
      <c r="O19" s="50"/>
      <c r="P19" s="50"/>
      <c r="Q19" s="50"/>
    </row>
    <row r="20" spans="1:17" x14ac:dyDescent="0.25">
      <c r="A20" s="50"/>
      <c r="B20" s="50"/>
      <c r="C20" s="50"/>
      <c r="D20" s="50"/>
      <c r="E20" s="50"/>
      <c r="F20" s="50"/>
      <c r="G20" s="50"/>
      <c r="H20" s="50"/>
      <c r="I20" s="90"/>
      <c r="J20" s="90"/>
      <c r="K20" s="50"/>
      <c r="L20" s="90"/>
      <c r="M20" s="50"/>
      <c r="N20" s="90"/>
      <c r="O20" s="50"/>
      <c r="P20" s="50"/>
      <c r="Q20" s="50"/>
    </row>
    <row r="21" spans="1:17" x14ac:dyDescent="0.25">
      <c r="A21" s="50"/>
      <c r="B21" s="50"/>
      <c r="C21" s="50"/>
      <c r="D21" s="50"/>
      <c r="E21" s="50"/>
      <c r="F21" s="50"/>
      <c r="G21" s="50"/>
      <c r="H21" s="50"/>
      <c r="I21" s="90"/>
      <c r="J21" s="90"/>
      <c r="K21" s="50"/>
      <c r="L21" s="90"/>
      <c r="M21" s="50"/>
      <c r="N21" s="90"/>
      <c r="O21" s="50"/>
      <c r="P21" s="50"/>
      <c r="Q21" s="50"/>
    </row>
    <row r="22" spans="1:17" x14ac:dyDescent="0.25">
      <c r="A22" s="50"/>
      <c r="B22" s="50"/>
      <c r="C22" s="50"/>
      <c r="D22" s="50"/>
      <c r="E22" s="50"/>
      <c r="F22" s="50"/>
      <c r="G22" s="50"/>
      <c r="H22" s="50"/>
      <c r="I22" s="90"/>
      <c r="J22" s="90"/>
      <c r="K22" s="50"/>
      <c r="L22" s="90"/>
      <c r="M22" s="50"/>
      <c r="N22" s="90"/>
      <c r="O22" s="50"/>
      <c r="P22" s="50"/>
      <c r="Q22" s="50"/>
    </row>
    <row r="23" spans="1:17" x14ac:dyDescent="0.25">
      <c r="A23" s="50"/>
      <c r="B23" s="50"/>
      <c r="C23" s="50"/>
      <c r="D23" s="50"/>
      <c r="E23" s="50"/>
      <c r="F23" s="50"/>
      <c r="G23" s="50"/>
      <c r="H23" s="50"/>
      <c r="I23" s="90"/>
      <c r="J23" s="90"/>
      <c r="K23" s="50"/>
      <c r="L23" s="90"/>
      <c r="M23" s="50"/>
      <c r="N23" s="90"/>
      <c r="O23" s="50"/>
      <c r="P23" s="50"/>
      <c r="Q23" s="50"/>
    </row>
    <row r="24" spans="1:17" x14ac:dyDescent="0.25">
      <c r="A24" s="50"/>
      <c r="B24" s="50"/>
      <c r="C24" s="50"/>
      <c r="D24" s="50"/>
      <c r="E24" s="50"/>
      <c r="F24" s="50"/>
      <c r="G24" s="50"/>
      <c r="H24" s="50"/>
      <c r="I24" s="90"/>
      <c r="J24" s="90"/>
      <c r="K24" s="50"/>
      <c r="L24" s="90"/>
      <c r="M24" s="50"/>
      <c r="N24" s="90"/>
      <c r="O24" s="50"/>
      <c r="P24" s="50"/>
      <c r="Q24" s="50"/>
    </row>
  </sheetData>
  <sheetProtection algorithmName="SHA-512" hashValue="kFavRuoLK3NS0ZoeErzTR2aOLUUmoBEBFMUp3jwJBwpUfVX6jP4jfEVWnkp8VtvHNk346y2Fy6IZGaRg0I3QIA==" saltValue="FF2vIZ99CKT/C/MTAcUzyg==" spinCount="100000" sheet="1" objects="1" scenarios="1"/>
  <mergeCells count="6">
    <mergeCell ref="A3:D3"/>
    <mergeCell ref="A11:P11"/>
    <mergeCell ref="A1:O1"/>
    <mergeCell ref="E2:I2"/>
    <mergeCell ref="K2:L2"/>
    <mergeCell ref="M2:N2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Q104"/>
  <sheetViews>
    <sheetView workbookViewId="0">
      <selection activeCell="S3" sqref="S3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7.28515625" style="7" customWidth="1"/>
    <col min="4" max="4" width="17.855468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0.85546875" style="7" customWidth="1"/>
  </cols>
  <sheetData>
    <row r="1" spans="1:17" ht="15.75" x14ac:dyDescent="0.25">
      <c r="A1" s="246" t="s">
        <v>100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</row>
    <row r="2" spans="1:17" ht="45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$P$7</f>
        <v>ΑΘΡΟΙΣΜΑ ΜΕΤΑ ΤΗΝ ΑΝΑΓΩΓΗ</v>
      </c>
      <c r="Q2" s="78"/>
    </row>
    <row r="3" spans="1:17" ht="64.5" x14ac:dyDescent="0.25">
      <c r="A3" s="249" t="s">
        <v>101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</row>
    <row r="4" spans="1:17" x14ac:dyDescent="0.25">
      <c r="A4" s="79"/>
      <c r="B4" s="42"/>
      <c r="C4" s="42"/>
      <c r="D4" s="82" t="s">
        <v>727</v>
      </c>
      <c r="E4" s="52"/>
      <c r="F4" s="52"/>
      <c r="G4" s="52"/>
      <c r="H4" s="52"/>
      <c r="I4" s="44"/>
      <c r="J4" s="44"/>
      <c r="K4" s="52"/>
      <c r="L4" s="57"/>
      <c r="M4" s="52"/>
      <c r="N4" s="44"/>
      <c r="O4" s="44"/>
      <c r="P4" s="44"/>
      <c r="Q4" s="62"/>
    </row>
    <row r="5" spans="1:17" ht="42" customHeight="1" x14ac:dyDescent="0.25">
      <c r="A5" s="24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1"/>
      <c r="Q5" s="50"/>
    </row>
    <row r="6" spans="1:17" ht="38.25" x14ac:dyDescent="0.25">
      <c r="A6" s="74" t="s">
        <v>263</v>
      </c>
      <c r="B6" s="74" t="s">
        <v>264</v>
      </c>
      <c r="C6" s="75" t="s">
        <v>284</v>
      </c>
      <c r="D6" s="74" t="s">
        <v>266</v>
      </c>
      <c r="E6" s="252" t="s">
        <v>267</v>
      </c>
      <c r="F6" s="252"/>
      <c r="G6" s="252"/>
      <c r="H6" s="252"/>
      <c r="I6" s="252"/>
      <c r="J6" s="83"/>
      <c r="K6" s="252" t="s">
        <v>268</v>
      </c>
      <c r="L6" s="252"/>
      <c r="M6" s="252" t="s">
        <v>269</v>
      </c>
      <c r="N6" s="252"/>
      <c r="O6" s="83"/>
      <c r="P6" s="46"/>
      <c r="Q6" s="50"/>
    </row>
    <row r="7" spans="1:17" ht="64.5" x14ac:dyDescent="0.25">
      <c r="A7" s="249" t="s">
        <v>102</v>
      </c>
      <c r="B7" s="249"/>
      <c r="C7" s="249"/>
      <c r="D7" s="249"/>
      <c r="E7" s="79" t="s">
        <v>271</v>
      </c>
      <c r="F7" s="79" t="s">
        <v>272</v>
      </c>
      <c r="G7" s="79" t="s">
        <v>273</v>
      </c>
      <c r="H7" s="79" t="s">
        <v>274</v>
      </c>
      <c r="I7" s="59" t="s">
        <v>275</v>
      </c>
      <c r="J7" s="80" t="s">
        <v>276</v>
      </c>
      <c r="K7" s="79" t="s">
        <v>271</v>
      </c>
      <c r="L7" s="81" t="s">
        <v>277</v>
      </c>
      <c r="M7" s="79" t="s">
        <v>278</v>
      </c>
      <c r="N7" s="79" t="s">
        <v>282</v>
      </c>
      <c r="O7" s="84" t="s">
        <v>270</v>
      </c>
      <c r="P7" s="77" t="s">
        <v>279</v>
      </c>
      <c r="Q7" s="50"/>
    </row>
    <row r="8" spans="1:17" ht="26.25" x14ac:dyDescent="0.25">
      <c r="A8" s="85">
        <v>1</v>
      </c>
      <c r="B8" s="86" t="s">
        <v>856</v>
      </c>
      <c r="C8" s="87" t="s">
        <v>857</v>
      </c>
      <c r="D8" s="82" t="s">
        <v>750</v>
      </c>
      <c r="E8" s="38">
        <v>283.375</v>
      </c>
      <c r="F8" s="38">
        <f>E8/4</f>
        <v>70.84375</v>
      </c>
      <c r="G8" s="38">
        <f>F8*$G$9/$F$9</f>
        <v>87.461419753086417</v>
      </c>
      <c r="H8" s="38">
        <v>30</v>
      </c>
      <c r="I8" s="38">
        <f>H8*$I$9/$H$9</f>
        <v>187.5</v>
      </c>
      <c r="J8" s="38">
        <f>G8+I8</f>
        <v>274.96141975308643</v>
      </c>
      <c r="K8" s="38">
        <v>61.55</v>
      </c>
      <c r="L8" s="38">
        <v>300</v>
      </c>
      <c r="M8" s="38">
        <v>110</v>
      </c>
      <c r="N8" s="38">
        <v>200</v>
      </c>
      <c r="O8" s="38">
        <f>F8+H8+K8+M8</f>
        <v>272.39375000000001</v>
      </c>
      <c r="P8" s="38">
        <f>J8+L8+N8</f>
        <v>774.96141975308637</v>
      </c>
      <c r="Q8" s="62"/>
    </row>
    <row r="9" spans="1:17" ht="26.25" x14ac:dyDescent="0.25">
      <c r="A9" s="88">
        <v>2</v>
      </c>
      <c r="B9" s="86" t="s">
        <v>761</v>
      </c>
      <c r="C9" s="87" t="s">
        <v>762</v>
      </c>
      <c r="D9" s="82" t="s">
        <v>750</v>
      </c>
      <c r="E9" s="40">
        <v>405</v>
      </c>
      <c r="F9" s="38">
        <f>E9/4</f>
        <v>101.25</v>
      </c>
      <c r="G9" s="40">
        <v>125</v>
      </c>
      <c r="H9" s="54">
        <v>60</v>
      </c>
      <c r="I9" s="54">
        <v>375</v>
      </c>
      <c r="J9" s="38">
        <f>G9+I9</f>
        <v>500</v>
      </c>
      <c r="K9" s="54">
        <v>38.9</v>
      </c>
      <c r="L9" s="54">
        <f>K9*L8/K8</f>
        <v>189.60194963444354</v>
      </c>
      <c r="M9" s="54">
        <v>0</v>
      </c>
      <c r="N9" s="40">
        <v>0</v>
      </c>
      <c r="O9" s="38">
        <f>F9+H9+K9+M9</f>
        <v>200.15</v>
      </c>
      <c r="P9" s="38">
        <f>J9+L9+N9</f>
        <v>689.6019496344436</v>
      </c>
      <c r="Q9" s="62"/>
    </row>
    <row r="10" spans="1:17" x14ac:dyDescent="0.25">
      <c r="A10" s="89"/>
      <c r="B10" s="89"/>
      <c r="C10" s="89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</row>
    <row r="11" spans="1:17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</row>
    <row r="12" spans="1:17" ht="15.75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50"/>
      <c r="Q12" s="50"/>
    </row>
    <row r="13" spans="1:17" ht="38.25" x14ac:dyDescent="0.25">
      <c r="A13" s="91" t="s">
        <v>285</v>
      </c>
      <c r="B13" s="84" t="s">
        <v>264</v>
      </c>
      <c r="C13" s="92" t="s">
        <v>284</v>
      </c>
      <c r="D13" s="74" t="s">
        <v>266</v>
      </c>
      <c r="E13" s="252" t="s">
        <v>267</v>
      </c>
      <c r="F13" s="252"/>
      <c r="G13" s="252"/>
      <c r="H13" s="252"/>
      <c r="I13" s="252"/>
      <c r="J13" s="84"/>
      <c r="K13" s="252" t="s">
        <v>268</v>
      </c>
      <c r="L13" s="252"/>
      <c r="M13" s="252" t="s">
        <v>269</v>
      </c>
      <c r="N13" s="252"/>
      <c r="O13" s="84"/>
      <c r="P13" s="41"/>
      <c r="Q13" s="50"/>
    </row>
    <row r="14" spans="1:17" ht="90.75" customHeight="1" x14ac:dyDescent="0.25">
      <c r="A14" s="249" t="s">
        <v>103</v>
      </c>
      <c r="B14" s="249"/>
      <c r="C14" s="249"/>
      <c r="D14" s="249"/>
      <c r="E14" s="79" t="s">
        <v>271</v>
      </c>
      <c r="F14" s="79" t="s">
        <v>272</v>
      </c>
      <c r="G14" s="79" t="s">
        <v>273</v>
      </c>
      <c r="H14" s="79" t="s">
        <v>274</v>
      </c>
      <c r="I14" s="59" t="s">
        <v>275</v>
      </c>
      <c r="J14" s="80" t="s">
        <v>276</v>
      </c>
      <c r="K14" s="79" t="s">
        <v>271</v>
      </c>
      <c r="L14" s="81" t="s">
        <v>277</v>
      </c>
      <c r="M14" s="79" t="s">
        <v>278</v>
      </c>
      <c r="N14" s="79" t="s">
        <v>282</v>
      </c>
      <c r="O14" s="84" t="s">
        <v>270</v>
      </c>
      <c r="P14" s="84" t="s">
        <v>279</v>
      </c>
      <c r="Q14" s="50"/>
    </row>
    <row r="15" spans="1:17" ht="26.25" x14ac:dyDescent="0.25">
      <c r="A15" s="82">
        <v>1</v>
      </c>
      <c r="B15" s="93" t="s">
        <v>104</v>
      </c>
      <c r="C15" s="87" t="s">
        <v>105</v>
      </c>
      <c r="D15" s="82" t="s">
        <v>750</v>
      </c>
      <c r="E15" s="38">
        <v>138.1</v>
      </c>
      <c r="F15" s="38">
        <f>E15/4</f>
        <v>34.524999999999999</v>
      </c>
      <c r="G15" s="38">
        <f>F15*$G$50/$F$50</f>
        <v>42.623456790123456</v>
      </c>
      <c r="H15" s="38">
        <v>0</v>
      </c>
      <c r="I15" s="38">
        <f>H15*$I$44/$H$44</f>
        <v>0</v>
      </c>
      <c r="J15" s="38">
        <f>G15+I15</f>
        <v>42.623456790123456</v>
      </c>
      <c r="K15" s="38">
        <v>100.15</v>
      </c>
      <c r="L15" s="38">
        <f>K15*$L$22/$K$22</f>
        <v>88.60218224712473</v>
      </c>
      <c r="M15" s="45">
        <v>110</v>
      </c>
      <c r="N15" s="38">
        <f>M15*$N$31/$M$31</f>
        <v>110</v>
      </c>
      <c r="O15" s="38">
        <f>F15+H15+K15+M15</f>
        <v>244.67500000000001</v>
      </c>
      <c r="P15" s="44">
        <f>J15+L15+N15</f>
        <v>241.22563903724819</v>
      </c>
      <c r="Q15" s="60"/>
    </row>
    <row r="16" spans="1:17" ht="26.25" x14ac:dyDescent="0.25">
      <c r="A16" s="82">
        <v>2</v>
      </c>
      <c r="B16" s="94" t="s">
        <v>856</v>
      </c>
      <c r="C16" s="87" t="s">
        <v>857</v>
      </c>
      <c r="D16" s="82" t="s">
        <v>750</v>
      </c>
      <c r="E16" s="38">
        <v>283.375</v>
      </c>
      <c r="F16" s="38">
        <f t="shared" ref="F16:F50" si="0">E16/4</f>
        <v>70.84375</v>
      </c>
      <c r="G16" s="38">
        <f t="shared" ref="G16:G49" si="1">F16*$G$50/$F$50</f>
        <v>87.461419753086417</v>
      </c>
      <c r="H16" s="45">
        <v>30</v>
      </c>
      <c r="I16" s="45">
        <f>H16*$I$44/$H$44</f>
        <v>70.159027128157163</v>
      </c>
      <c r="J16" s="38">
        <f t="shared" ref="J16:J50" si="2">G16+I16</f>
        <v>157.62044688124359</v>
      </c>
      <c r="K16" s="38">
        <v>61.55</v>
      </c>
      <c r="L16" s="38">
        <f t="shared" ref="L16:L21" si="3">K16*$L$22/$K$22</f>
        <v>54.452963727514003</v>
      </c>
      <c r="M16" s="45">
        <v>110</v>
      </c>
      <c r="N16" s="38">
        <f t="shared" ref="N16:N30" si="4">M16*$N$31/$M$31</f>
        <v>110</v>
      </c>
      <c r="O16" s="38">
        <f t="shared" ref="O16:O50" si="5">F16+H16+K16+M16</f>
        <v>272.39375000000001</v>
      </c>
      <c r="P16" s="44">
        <f t="shared" ref="P16:P50" si="6">J16+L16+N16</f>
        <v>322.07341060875763</v>
      </c>
      <c r="Q16" s="60"/>
    </row>
    <row r="17" spans="1:17" ht="26.25" x14ac:dyDescent="0.25">
      <c r="A17" s="82">
        <v>3</v>
      </c>
      <c r="B17" s="94" t="s">
        <v>697</v>
      </c>
      <c r="C17" s="87" t="s">
        <v>696</v>
      </c>
      <c r="D17" s="82" t="s">
        <v>750</v>
      </c>
      <c r="E17" s="38">
        <v>129.92500000000001</v>
      </c>
      <c r="F17" s="38">
        <f t="shared" si="0"/>
        <v>32.481250000000003</v>
      </c>
      <c r="G17" s="38">
        <f t="shared" si="1"/>
        <v>40.10030864197531</v>
      </c>
      <c r="H17" s="45">
        <v>62.4</v>
      </c>
      <c r="I17" s="45">
        <f t="shared" ref="I17:I43" si="7">H17*$I$44/$H$44</f>
        <v>145.93077642656689</v>
      </c>
      <c r="J17" s="38">
        <f t="shared" si="2"/>
        <v>186.03108506854221</v>
      </c>
      <c r="K17" s="38">
        <v>44.95</v>
      </c>
      <c r="L17" s="38">
        <f t="shared" si="3"/>
        <v>39.767030374520786</v>
      </c>
      <c r="M17" s="45">
        <v>20</v>
      </c>
      <c r="N17" s="38">
        <f t="shared" si="4"/>
        <v>20</v>
      </c>
      <c r="O17" s="38">
        <f t="shared" si="5"/>
        <v>159.83125000000001</v>
      </c>
      <c r="P17" s="44">
        <f t="shared" si="6"/>
        <v>245.79811544306301</v>
      </c>
      <c r="Q17" s="60"/>
    </row>
    <row r="18" spans="1:17" ht="26.25" x14ac:dyDescent="0.25">
      <c r="A18" s="82">
        <v>4</v>
      </c>
      <c r="B18" s="94" t="s">
        <v>469</v>
      </c>
      <c r="C18" s="87" t="s">
        <v>468</v>
      </c>
      <c r="D18" s="82" t="s">
        <v>750</v>
      </c>
      <c r="E18" s="38">
        <v>10</v>
      </c>
      <c r="F18" s="38">
        <f t="shared" si="0"/>
        <v>2.5</v>
      </c>
      <c r="G18" s="38">
        <f t="shared" si="1"/>
        <v>3.0864197530864197</v>
      </c>
      <c r="H18" s="45">
        <v>129.30000000000001</v>
      </c>
      <c r="I18" s="45">
        <f t="shared" si="7"/>
        <v>302.38540692235739</v>
      </c>
      <c r="J18" s="38">
        <f t="shared" si="2"/>
        <v>305.47182667544382</v>
      </c>
      <c r="K18" s="38">
        <v>32.35</v>
      </c>
      <c r="L18" s="38">
        <f t="shared" si="3"/>
        <v>28.619876142730757</v>
      </c>
      <c r="M18" s="45">
        <v>0</v>
      </c>
      <c r="N18" s="38">
        <f t="shared" si="4"/>
        <v>0</v>
      </c>
      <c r="O18" s="38">
        <f t="shared" si="5"/>
        <v>164.15</v>
      </c>
      <c r="P18" s="44">
        <f t="shared" si="6"/>
        <v>334.09170281817455</v>
      </c>
      <c r="Q18" s="60"/>
    </row>
    <row r="19" spans="1:17" ht="26.25" x14ac:dyDescent="0.25">
      <c r="A19" s="82">
        <v>5</v>
      </c>
      <c r="B19" s="94" t="s">
        <v>467</v>
      </c>
      <c r="C19" s="87" t="s">
        <v>466</v>
      </c>
      <c r="D19" s="82" t="s">
        <v>750</v>
      </c>
      <c r="E19" s="38">
        <v>19.405000000000001</v>
      </c>
      <c r="F19" s="38">
        <f t="shared" si="0"/>
        <v>4.8512500000000003</v>
      </c>
      <c r="G19" s="38">
        <f t="shared" si="1"/>
        <v>5.9891975308641978</v>
      </c>
      <c r="H19" s="38">
        <v>0</v>
      </c>
      <c r="I19" s="45">
        <f t="shared" si="7"/>
        <v>0</v>
      </c>
      <c r="J19" s="38">
        <f t="shared" si="2"/>
        <v>5.9891975308641978</v>
      </c>
      <c r="K19" s="38">
        <v>0.65</v>
      </c>
      <c r="L19" s="38">
        <f t="shared" si="3"/>
        <v>0.57505160719551751</v>
      </c>
      <c r="M19" s="38">
        <v>0</v>
      </c>
      <c r="N19" s="38">
        <f t="shared" si="4"/>
        <v>0</v>
      </c>
      <c r="O19" s="38">
        <f t="shared" si="5"/>
        <v>5.5012500000000006</v>
      </c>
      <c r="P19" s="44">
        <f t="shared" si="6"/>
        <v>6.564249138059715</v>
      </c>
      <c r="Q19" s="60"/>
    </row>
    <row r="20" spans="1:17" ht="26.25" x14ac:dyDescent="0.25">
      <c r="A20" s="82">
        <v>6</v>
      </c>
      <c r="B20" s="94" t="s">
        <v>753</v>
      </c>
      <c r="C20" s="87" t="s">
        <v>754</v>
      </c>
      <c r="D20" s="82" t="s">
        <v>750</v>
      </c>
      <c r="E20" s="38">
        <v>10</v>
      </c>
      <c r="F20" s="38">
        <f t="shared" si="0"/>
        <v>2.5</v>
      </c>
      <c r="G20" s="38">
        <f t="shared" si="1"/>
        <v>3.0864197530864197</v>
      </c>
      <c r="H20" s="38">
        <v>75</v>
      </c>
      <c r="I20" s="45">
        <f t="shared" si="7"/>
        <v>175.39756782039291</v>
      </c>
      <c r="J20" s="38">
        <f t="shared" si="2"/>
        <v>178.48398757347934</v>
      </c>
      <c r="K20" s="38">
        <v>0</v>
      </c>
      <c r="L20" s="38">
        <f t="shared" si="3"/>
        <v>0</v>
      </c>
      <c r="M20" s="38">
        <v>30</v>
      </c>
      <c r="N20" s="38">
        <f t="shared" si="4"/>
        <v>30</v>
      </c>
      <c r="O20" s="38">
        <f t="shared" si="5"/>
        <v>107.5</v>
      </c>
      <c r="P20" s="44">
        <f t="shared" si="6"/>
        <v>208.48398757347934</v>
      </c>
      <c r="Q20" s="60"/>
    </row>
    <row r="21" spans="1:17" ht="26.25" x14ac:dyDescent="0.25">
      <c r="A21" s="82">
        <v>7</v>
      </c>
      <c r="B21" s="94" t="s">
        <v>73</v>
      </c>
      <c r="C21" s="87" t="s">
        <v>74</v>
      </c>
      <c r="D21" s="82" t="s">
        <v>750</v>
      </c>
      <c r="E21" s="38">
        <v>266.05</v>
      </c>
      <c r="F21" s="38">
        <f t="shared" si="0"/>
        <v>66.512500000000003</v>
      </c>
      <c r="G21" s="38">
        <f t="shared" si="1"/>
        <v>82.114197530864203</v>
      </c>
      <c r="H21" s="38">
        <v>0</v>
      </c>
      <c r="I21" s="45">
        <f t="shared" si="7"/>
        <v>0</v>
      </c>
      <c r="J21" s="38">
        <f t="shared" si="2"/>
        <v>82.114197530864203</v>
      </c>
      <c r="K21" s="38">
        <v>112.95</v>
      </c>
      <c r="L21" s="38">
        <f t="shared" si="3"/>
        <v>99.926275434974926</v>
      </c>
      <c r="M21" s="38">
        <v>60</v>
      </c>
      <c r="N21" s="38">
        <f t="shared" si="4"/>
        <v>60</v>
      </c>
      <c r="O21" s="38">
        <f t="shared" si="5"/>
        <v>239.46250000000001</v>
      </c>
      <c r="P21" s="44">
        <f t="shared" si="6"/>
        <v>242.04047296583911</v>
      </c>
      <c r="Q21" s="60"/>
    </row>
    <row r="22" spans="1:17" ht="26.25" x14ac:dyDescent="0.25">
      <c r="A22" s="82">
        <v>8</v>
      </c>
      <c r="B22" s="94" t="s">
        <v>691</v>
      </c>
      <c r="C22" s="87" t="s">
        <v>690</v>
      </c>
      <c r="D22" s="82" t="s">
        <v>750</v>
      </c>
      <c r="E22" s="38">
        <v>152.5</v>
      </c>
      <c r="F22" s="38">
        <f t="shared" si="0"/>
        <v>38.125</v>
      </c>
      <c r="G22" s="38">
        <f t="shared" si="1"/>
        <v>47.067901234567898</v>
      </c>
      <c r="H22" s="38">
        <v>66</v>
      </c>
      <c r="I22" s="45">
        <f t="shared" si="7"/>
        <v>154.34985968194576</v>
      </c>
      <c r="J22" s="38">
        <f t="shared" si="2"/>
        <v>201.41776091651366</v>
      </c>
      <c r="K22" s="38">
        <v>339.1</v>
      </c>
      <c r="L22" s="38">
        <v>300</v>
      </c>
      <c r="M22" s="38">
        <v>50</v>
      </c>
      <c r="N22" s="38">
        <f t="shared" si="4"/>
        <v>50</v>
      </c>
      <c r="O22" s="38">
        <f t="shared" si="5"/>
        <v>493.22500000000002</v>
      </c>
      <c r="P22" s="44">
        <f t="shared" si="6"/>
        <v>551.41776091651366</v>
      </c>
      <c r="Q22" s="60"/>
    </row>
    <row r="23" spans="1:17" ht="26.25" x14ac:dyDescent="0.25">
      <c r="A23" s="82">
        <v>9</v>
      </c>
      <c r="B23" s="94" t="s">
        <v>479</v>
      </c>
      <c r="C23" s="87" t="s">
        <v>478</v>
      </c>
      <c r="D23" s="82" t="s">
        <v>750</v>
      </c>
      <c r="E23" s="38">
        <v>58.674999999999997</v>
      </c>
      <c r="F23" s="38">
        <f t="shared" si="0"/>
        <v>14.668749999999999</v>
      </c>
      <c r="G23" s="38">
        <f t="shared" si="1"/>
        <v>18.109567901234566</v>
      </c>
      <c r="H23" s="38">
        <v>32.549999999999997</v>
      </c>
      <c r="I23" s="45">
        <f t="shared" si="7"/>
        <v>76.122544434050511</v>
      </c>
      <c r="J23" s="38">
        <f t="shared" si="2"/>
        <v>94.23211233528508</v>
      </c>
      <c r="K23" s="38">
        <v>73.2</v>
      </c>
      <c r="L23" s="38">
        <f t="shared" ref="L23:L50" si="8">K23*$L$22/$K$22</f>
        <v>64.759657918018277</v>
      </c>
      <c r="M23" s="38">
        <v>0</v>
      </c>
      <c r="N23" s="38">
        <f t="shared" si="4"/>
        <v>0</v>
      </c>
      <c r="O23" s="38">
        <f t="shared" si="5"/>
        <v>120.41875</v>
      </c>
      <c r="P23" s="44">
        <f t="shared" si="6"/>
        <v>158.99177025330334</v>
      </c>
      <c r="Q23" s="60"/>
    </row>
    <row r="24" spans="1:17" ht="26.25" x14ac:dyDescent="0.25">
      <c r="A24" s="82">
        <v>10</v>
      </c>
      <c r="B24" s="94" t="s">
        <v>699</v>
      </c>
      <c r="C24" s="87" t="s">
        <v>698</v>
      </c>
      <c r="D24" s="82" t="s">
        <v>750</v>
      </c>
      <c r="E24" s="38">
        <v>78.58</v>
      </c>
      <c r="F24" s="38">
        <f t="shared" si="0"/>
        <v>19.645</v>
      </c>
      <c r="G24" s="38">
        <f t="shared" si="1"/>
        <v>24.253086419753085</v>
      </c>
      <c r="H24" s="38">
        <v>64.5</v>
      </c>
      <c r="I24" s="45">
        <f t="shared" si="7"/>
        <v>150.8419083255379</v>
      </c>
      <c r="J24" s="38">
        <f t="shared" si="2"/>
        <v>175.09499474529099</v>
      </c>
      <c r="K24" s="38">
        <v>191.4</v>
      </c>
      <c r="L24" s="38">
        <f t="shared" si="8"/>
        <v>169.33058094957238</v>
      </c>
      <c r="M24" s="38">
        <v>0</v>
      </c>
      <c r="N24" s="38">
        <f t="shared" si="4"/>
        <v>0</v>
      </c>
      <c r="O24" s="38">
        <f t="shared" si="5"/>
        <v>275.54500000000002</v>
      </c>
      <c r="P24" s="44">
        <f t="shared" si="6"/>
        <v>344.42557569486337</v>
      </c>
      <c r="Q24" s="60"/>
    </row>
    <row r="25" spans="1:17" ht="26.25" x14ac:dyDescent="0.25">
      <c r="A25" s="82">
        <v>11</v>
      </c>
      <c r="B25" s="94" t="s">
        <v>106</v>
      </c>
      <c r="C25" s="87" t="s">
        <v>843</v>
      </c>
      <c r="D25" s="82" t="s">
        <v>750</v>
      </c>
      <c r="E25" s="38">
        <v>178.75</v>
      </c>
      <c r="F25" s="38">
        <f t="shared" si="0"/>
        <v>44.6875</v>
      </c>
      <c r="G25" s="38">
        <f t="shared" si="1"/>
        <v>55.169753086419753</v>
      </c>
      <c r="H25" s="38">
        <v>32.1</v>
      </c>
      <c r="I25" s="45">
        <f t="shared" si="7"/>
        <v>75.070159027128156</v>
      </c>
      <c r="J25" s="38">
        <f t="shared" si="2"/>
        <v>130.23991211354792</v>
      </c>
      <c r="K25" s="38">
        <v>80.7</v>
      </c>
      <c r="L25" s="38">
        <f t="shared" si="8"/>
        <v>71.394868770274257</v>
      </c>
      <c r="M25" s="38">
        <v>50</v>
      </c>
      <c r="N25" s="38">
        <f t="shared" si="4"/>
        <v>50</v>
      </c>
      <c r="O25" s="38">
        <f t="shared" si="5"/>
        <v>207.48750000000001</v>
      </c>
      <c r="P25" s="44">
        <f t="shared" si="6"/>
        <v>251.63478088382217</v>
      </c>
      <c r="Q25" s="60"/>
    </row>
    <row r="26" spans="1:17" ht="26.25" x14ac:dyDescent="0.25">
      <c r="A26" s="82">
        <v>12</v>
      </c>
      <c r="B26" s="94" t="s">
        <v>689</v>
      </c>
      <c r="C26" s="87" t="s">
        <v>688</v>
      </c>
      <c r="D26" s="82" t="s">
        <v>750</v>
      </c>
      <c r="E26" s="38">
        <v>120.1</v>
      </c>
      <c r="F26" s="38">
        <f t="shared" si="0"/>
        <v>30.024999999999999</v>
      </c>
      <c r="G26" s="38">
        <f t="shared" si="1"/>
        <v>37.067901234567898</v>
      </c>
      <c r="H26" s="38">
        <v>75</v>
      </c>
      <c r="I26" s="45">
        <f t="shared" si="7"/>
        <v>175.39756782039291</v>
      </c>
      <c r="J26" s="38">
        <f t="shared" si="2"/>
        <v>212.46546905496081</v>
      </c>
      <c r="K26" s="38">
        <v>136.05000000000001</v>
      </c>
      <c r="L26" s="38">
        <f t="shared" si="8"/>
        <v>120.36272485992332</v>
      </c>
      <c r="M26" s="38">
        <v>140</v>
      </c>
      <c r="N26" s="38">
        <f t="shared" si="4"/>
        <v>140</v>
      </c>
      <c r="O26" s="38">
        <f t="shared" si="5"/>
        <v>381.07500000000005</v>
      </c>
      <c r="P26" s="44">
        <f t="shared" si="6"/>
        <v>472.82819391488414</v>
      </c>
      <c r="Q26" s="60"/>
    </row>
    <row r="27" spans="1:17" ht="26.25" x14ac:dyDescent="0.25">
      <c r="A27" s="82">
        <v>13</v>
      </c>
      <c r="B27" s="94" t="s">
        <v>584</v>
      </c>
      <c r="C27" s="87" t="s">
        <v>583</v>
      </c>
      <c r="D27" s="82" t="s">
        <v>750</v>
      </c>
      <c r="E27" s="38">
        <v>10</v>
      </c>
      <c r="F27" s="38">
        <f t="shared" si="0"/>
        <v>2.5</v>
      </c>
      <c r="G27" s="38">
        <f t="shared" si="1"/>
        <v>3.0864197530864197</v>
      </c>
      <c r="H27" s="38">
        <v>67.05</v>
      </c>
      <c r="I27" s="45">
        <f t="shared" si="7"/>
        <v>156.80542563143126</v>
      </c>
      <c r="J27" s="38">
        <f t="shared" si="2"/>
        <v>159.89184538451769</v>
      </c>
      <c r="K27" s="38">
        <v>86.85</v>
      </c>
      <c r="L27" s="38">
        <f t="shared" si="8"/>
        <v>76.835741669124147</v>
      </c>
      <c r="M27" s="38">
        <v>40</v>
      </c>
      <c r="N27" s="38">
        <f t="shared" si="4"/>
        <v>40</v>
      </c>
      <c r="O27" s="38">
        <f t="shared" si="5"/>
        <v>196.39999999999998</v>
      </c>
      <c r="P27" s="44">
        <f t="shared" si="6"/>
        <v>276.72758705364186</v>
      </c>
      <c r="Q27" s="60"/>
    </row>
    <row r="28" spans="1:17" ht="26.25" x14ac:dyDescent="0.25">
      <c r="A28" s="82">
        <v>14</v>
      </c>
      <c r="B28" s="94" t="s">
        <v>483</v>
      </c>
      <c r="C28" s="87" t="s">
        <v>482</v>
      </c>
      <c r="D28" s="82" t="s">
        <v>750</v>
      </c>
      <c r="E28" s="38">
        <v>175.75</v>
      </c>
      <c r="F28" s="38">
        <f t="shared" si="0"/>
        <v>43.9375</v>
      </c>
      <c r="G28" s="38">
        <f t="shared" si="1"/>
        <v>54.243827160493829</v>
      </c>
      <c r="H28" s="38">
        <v>10.8</v>
      </c>
      <c r="I28" s="45">
        <f t="shared" si="7"/>
        <v>25.257249766136582</v>
      </c>
      <c r="J28" s="38">
        <f t="shared" si="2"/>
        <v>79.501076926630418</v>
      </c>
      <c r="K28" s="38">
        <v>103.85</v>
      </c>
      <c r="L28" s="38">
        <f t="shared" si="8"/>
        <v>91.875552934237689</v>
      </c>
      <c r="M28" s="38">
        <v>150</v>
      </c>
      <c r="N28" s="38">
        <f t="shared" si="4"/>
        <v>150</v>
      </c>
      <c r="O28" s="38">
        <f t="shared" si="5"/>
        <v>308.58749999999998</v>
      </c>
      <c r="P28" s="44">
        <f t="shared" si="6"/>
        <v>321.37662986086809</v>
      </c>
      <c r="Q28" s="60"/>
    </row>
    <row r="29" spans="1:17" ht="26.25" x14ac:dyDescent="0.25">
      <c r="A29" s="82">
        <v>15</v>
      </c>
      <c r="B29" s="94" t="s">
        <v>859</v>
      </c>
      <c r="C29" s="87" t="s">
        <v>860</v>
      </c>
      <c r="D29" s="82" t="s">
        <v>750</v>
      </c>
      <c r="E29" s="38">
        <v>10</v>
      </c>
      <c r="F29" s="38">
        <f t="shared" si="0"/>
        <v>2.5</v>
      </c>
      <c r="G29" s="38">
        <f t="shared" si="1"/>
        <v>3.0864197530864197</v>
      </c>
      <c r="H29" s="38">
        <v>0</v>
      </c>
      <c r="I29" s="45">
        <f t="shared" si="7"/>
        <v>0</v>
      </c>
      <c r="J29" s="38">
        <f t="shared" si="2"/>
        <v>3.0864197530864197</v>
      </c>
      <c r="K29" s="38">
        <v>4.0999999999999996</v>
      </c>
      <c r="L29" s="38">
        <f t="shared" si="8"/>
        <v>3.6272485992332641</v>
      </c>
      <c r="M29" s="38">
        <v>0</v>
      </c>
      <c r="N29" s="38">
        <f t="shared" si="4"/>
        <v>0</v>
      </c>
      <c r="O29" s="38">
        <f t="shared" si="5"/>
        <v>6.6</v>
      </c>
      <c r="P29" s="44">
        <f t="shared" si="6"/>
        <v>6.7136683523196838</v>
      </c>
      <c r="Q29" s="60"/>
    </row>
    <row r="30" spans="1:17" ht="26.25" x14ac:dyDescent="0.25">
      <c r="A30" s="82">
        <v>16</v>
      </c>
      <c r="B30" s="94" t="s">
        <v>578</v>
      </c>
      <c r="C30" s="87" t="s">
        <v>577</v>
      </c>
      <c r="D30" s="82" t="s">
        <v>750</v>
      </c>
      <c r="E30" s="38">
        <v>0</v>
      </c>
      <c r="F30" s="38">
        <f t="shared" si="0"/>
        <v>0</v>
      </c>
      <c r="G30" s="38">
        <f t="shared" si="1"/>
        <v>0</v>
      </c>
      <c r="H30" s="38">
        <v>0</v>
      </c>
      <c r="I30" s="45">
        <f t="shared" si="7"/>
        <v>0</v>
      </c>
      <c r="J30" s="38">
        <f t="shared" si="2"/>
        <v>0</v>
      </c>
      <c r="K30" s="38">
        <v>35.1</v>
      </c>
      <c r="L30" s="38">
        <f t="shared" si="8"/>
        <v>31.052786788557945</v>
      </c>
      <c r="M30" s="38">
        <v>0</v>
      </c>
      <c r="N30" s="38">
        <f t="shared" si="4"/>
        <v>0</v>
      </c>
      <c r="O30" s="38">
        <f t="shared" si="5"/>
        <v>35.1</v>
      </c>
      <c r="P30" s="44">
        <f t="shared" si="6"/>
        <v>31.052786788557945</v>
      </c>
      <c r="Q30" s="60"/>
    </row>
    <row r="31" spans="1:17" ht="26.25" x14ac:dyDescent="0.25">
      <c r="A31" s="82">
        <v>17</v>
      </c>
      <c r="B31" s="94" t="s">
        <v>695</v>
      </c>
      <c r="C31" s="87" t="s">
        <v>694</v>
      </c>
      <c r="D31" s="82" t="s">
        <v>750</v>
      </c>
      <c r="E31" s="38">
        <v>86.45</v>
      </c>
      <c r="F31" s="38">
        <f t="shared" si="0"/>
        <v>21.612500000000001</v>
      </c>
      <c r="G31" s="38">
        <f t="shared" si="1"/>
        <v>26.682098765432098</v>
      </c>
      <c r="H31" s="38">
        <v>30</v>
      </c>
      <c r="I31" s="45">
        <f t="shared" si="7"/>
        <v>70.159027128157163</v>
      </c>
      <c r="J31" s="38">
        <f t="shared" si="2"/>
        <v>96.841125893589265</v>
      </c>
      <c r="K31" s="45">
        <v>162.94999999999999</v>
      </c>
      <c r="L31" s="38">
        <f t="shared" si="8"/>
        <v>144.16101445001473</v>
      </c>
      <c r="M31" s="38">
        <v>200</v>
      </c>
      <c r="N31" s="45">
        <v>200</v>
      </c>
      <c r="O31" s="38">
        <f t="shared" si="5"/>
        <v>414.5625</v>
      </c>
      <c r="P31" s="44">
        <f t="shared" si="6"/>
        <v>441.00214034360397</v>
      </c>
      <c r="Q31" s="60"/>
    </row>
    <row r="32" spans="1:17" ht="26.25" x14ac:dyDescent="0.25">
      <c r="A32" s="82">
        <v>18</v>
      </c>
      <c r="B32" s="94" t="s">
        <v>701</v>
      </c>
      <c r="C32" s="87" t="s">
        <v>700</v>
      </c>
      <c r="D32" s="82" t="s">
        <v>750</v>
      </c>
      <c r="E32" s="38">
        <v>220.375</v>
      </c>
      <c r="F32" s="38">
        <f t="shared" si="0"/>
        <v>55.09375</v>
      </c>
      <c r="G32" s="38">
        <f t="shared" si="1"/>
        <v>68.016975308641975</v>
      </c>
      <c r="H32" s="38">
        <v>30</v>
      </c>
      <c r="I32" s="45">
        <f t="shared" si="7"/>
        <v>70.159027128157163</v>
      </c>
      <c r="J32" s="38">
        <f t="shared" si="2"/>
        <v>138.17600243679914</v>
      </c>
      <c r="K32" s="45">
        <v>90.45</v>
      </c>
      <c r="L32" s="38">
        <f t="shared" si="8"/>
        <v>80.020642878207013</v>
      </c>
      <c r="M32" s="38">
        <v>50</v>
      </c>
      <c r="N32" s="38">
        <f t="shared" ref="N32:N46" si="9">M32*$N$31/$M$31</f>
        <v>50</v>
      </c>
      <c r="O32" s="38">
        <f t="shared" si="5"/>
        <v>225.54374999999999</v>
      </c>
      <c r="P32" s="44">
        <f t="shared" si="6"/>
        <v>268.19664531500615</v>
      </c>
      <c r="Q32" s="60"/>
    </row>
    <row r="33" spans="1:17" ht="26.25" x14ac:dyDescent="0.25">
      <c r="A33" s="82">
        <v>19</v>
      </c>
      <c r="B33" s="94" t="s">
        <v>580</v>
      </c>
      <c r="C33" s="87" t="s">
        <v>579</v>
      </c>
      <c r="D33" s="82" t="s">
        <v>750</v>
      </c>
      <c r="E33" s="38">
        <v>79.75</v>
      </c>
      <c r="F33" s="38">
        <f t="shared" si="0"/>
        <v>19.9375</v>
      </c>
      <c r="G33" s="38">
        <f t="shared" si="1"/>
        <v>24.614197530864196</v>
      </c>
      <c r="H33" s="38">
        <v>66</v>
      </c>
      <c r="I33" s="45">
        <f t="shared" si="7"/>
        <v>154.34985968194576</v>
      </c>
      <c r="J33" s="38">
        <f t="shared" si="2"/>
        <v>178.96405721280996</v>
      </c>
      <c r="K33" s="45">
        <v>72.7</v>
      </c>
      <c r="L33" s="38">
        <f t="shared" si="8"/>
        <v>64.317310527867875</v>
      </c>
      <c r="M33" s="38">
        <v>60</v>
      </c>
      <c r="N33" s="38">
        <f t="shared" si="9"/>
        <v>60</v>
      </c>
      <c r="O33" s="38">
        <f t="shared" si="5"/>
        <v>218.63749999999999</v>
      </c>
      <c r="P33" s="44">
        <f t="shared" si="6"/>
        <v>303.28136774067787</v>
      </c>
      <c r="Q33" s="60"/>
    </row>
    <row r="34" spans="1:17" ht="26.25" x14ac:dyDescent="0.25">
      <c r="A34" s="82">
        <v>20</v>
      </c>
      <c r="B34" s="94" t="s">
        <v>477</v>
      </c>
      <c r="C34" s="87" t="s">
        <v>476</v>
      </c>
      <c r="D34" s="82" t="s">
        <v>750</v>
      </c>
      <c r="E34" s="38">
        <v>49.375</v>
      </c>
      <c r="F34" s="38">
        <f t="shared" si="0"/>
        <v>12.34375</v>
      </c>
      <c r="G34" s="38">
        <f t="shared" si="1"/>
        <v>15.239197530864198</v>
      </c>
      <c r="H34" s="38">
        <v>79.2</v>
      </c>
      <c r="I34" s="45">
        <f t="shared" si="7"/>
        <v>185.21983161833489</v>
      </c>
      <c r="J34" s="38">
        <f t="shared" si="2"/>
        <v>200.4590291491991</v>
      </c>
      <c r="K34" s="38">
        <v>146.80000000000001</v>
      </c>
      <c r="L34" s="38">
        <f t="shared" si="8"/>
        <v>129.87319374815687</v>
      </c>
      <c r="M34" s="38">
        <v>20</v>
      </c>
      <c r="N34" s="38">
        <f t="shared" si="9"/>
        <v>20</v>
      </c>
      <c r="O34" s="38">
        <f t="shared" si="5"/>
        <v>258.34375</v>
      </c>
      <c r="P34" s="44">
        <f t="shared" si="6"/>
        <v>350.33222289735596</v>
      </c>
      <c r="Q34" s="60"/>
    </row>
    <row r="35" spans="1:17" ht="26.25" x14ac:dyDescent="0.25">
      <c r="A35" s="82">
        <v>21</v>
      </c>
      <c r="B35" s="94" t="s">
        <v>624</v>
      </c>
      <c r="C35" s="87" t="s">
        <v>623</v>
      </c>
      <c r="D35" s="82" t="s">
        <v>750</v>
      </c>
      <c r="E35" s="38">
        <v>32.770000000000003</v>
      </c>
      <c r="F35" s="38">
        <f t="shared" si="0"/>
        <v>8.1925000000000008</v>
      </c>
      <c r="G35" s="38">
        <f t="shared" si="1"/>
        <v>10.114197530864198</v>
      </c>
      <c r="H35" s="38">
        <v>114.3</v>
      </c>
      <c r="I35" s="45">
        <f t="shared" si="7"/>
        <v>267.30589335827875</v>
      </c>
      <c r="J35" s="38">
        <f t="shared" si="2"/>
        <v>277.42009088914295</v>
      </c>
      <c r="K35" s="38">
        <v>119.2</v>
      </c>
      <c r="L35" s="38">
        <f t="shared" si="8"/>
        <v>105.45561781185491</v>
      </c>
      <c r="M35" s="38">
        <v>130</v>
      </c>
      <c r="N35" s="38">
        <f t="shared" si="9"/>
        <v>130</v>
      </c>
      <c r="O35" s="38">
        <f t="shared" si="5"/>
        <v>371.6925</v>
      </c>
      <c r="P35" s="44">
        <f t="shared" si="6"/>
        <v>512.87570870099785</v>
      </c>
      <c r="Q35" s="60"/>
    </row>
    <row r="36" spans="1:17" ht="26.25" x14ac:dyDescent="0.25">
      <c r="A36" s="82">
        <v>22</v>
      </c>
      <c r="B36" s="94" t="s">
        <v>626</v>
      </c>
      <c r="C36" s="87" t="s">
        <v>625</v>
      </c>
      <c r="D36" s="82" t="s">
        <v>750</v>
      </c>
      <c r="E36" s="38">
        <v>41.5</v>
      </c>
      <c r="F36" s="38">
        <f t="shared" si="0"/>
        <v>10.375</v>
      </c>
      <c r="G36" s="38">
        <f t="shared" si="1"/>
        <v>12.808641975308642</v>
      </c>
      <c r="H36" s="38">
        <v>137.85</v>
      </c>
      <c r="I36" s="45">
        <f t="shared" si="7"/>
        <v>322.38072965388216</v>
      </c>
      <c r="J36" s="38">
        <f t="shared" si="2"/>
        <v>335.18937162919082</v>
      </c>
      <c r="K36" s="38">
        <v>35.25</v>
      </c>
      <c r="L36" s="38">
        <f t="shared" si="8"/>
        <v>31.185491005603065</v>
      </c>
      <c r="M36" s="38">
        <v>80</v>
      </c>
      <c r="N36" s="38">
        <f t="shared" si="9"/>
        <v>80</v>
      </c>
      <c r="O36" s="38">
        <f t="shared" si="5"/>
        <v>263.47500000000002</v>
      </c>
      <c r="P36" s="44">
        <f t="shared" si="6"/>
        <v>446.37486263479389</v>
      </c>
      <c r="Q36" s="60"/>
    </row>
    <row r="37" spans="1:17" ht="26.25" x14ac:dyDescent="0.25">
      <c r="A37" s="82">
        <v>23</v>
      </c>
      <c r="B37" s="94" t="s">
        <v>861</v>
      </c>
      <c r="C37" s="87" t="s">
        <v>862</v>
      </c>
      <c r="D37" s="82" t="s">
        <v>750</v>
      </c>
      <c r="E37" s="38">
        <v>10</v>
      </c>
      <c r="F37" s="38">
        <f t="shared" si="0"/>
        <v>2.5</v>
      </c>
      <c r="G37" s="38">
        <f t="shared" si="1"/>
        <v>3.0864197530864197</v>
      </c>
      <c r="H37" s="38">
        <v>60</v>
      </c>
      <c r="I37" s="45">
        <f t="shared" si="7"/>
        <v>140.31805425631433</v>
      </c>
      <c r="J37" s="38">
        <f t="shared" si="2"/>
        <v>143.40447400940076</v>
      </c>
      <c r="K37" s="38">
        <v>28.75</v>
      </c>
      <c r="L37" s="38">
        <f t="shared" si="8"/>
        <v>25.43497493364789</v>
      </c>
      <c r="M37" s="38">
        <v>40</v>
      </c>
      <c r="N37" s="38">
        <f t="shared" si="9"/>
        <v>40</v>
      </c>
      <c r="O37" s="38">
        <f t="shared" si="5"/>
        <v>131.25</v>
      </c>
      <c r="P37" s="44">
        <f t="shared" si="6"/>
        <v>208.83944894304864</v>
      </c>
      <c r="Q37" s="60"/>
    </row>
    <row r="38" spans="1:17" ht="26.25" x14ac:dyDescent="0.25">
      <c r="A38" s="82">
        <v>24</v>
      </c>
      <c r="B38" s="94" t="s">
        <v>107</v>
      </c>
      <c r="C38" s="87" t="s">
        <v>627</v>
      </c>
      <c r="D38" s="82" t="s">
        <v>750</v>
      </c>
      <c r="E38" s="38">
        <v>18.745000000000001</v>
      </c>
      <c r="F38" s="38">
        <f t="shared" si="0"/>
        <v>4.6862500000000002</v>
      </c>
      <c r="G38" s="38">
        <f t="shared" si="1"/>
        <v>5.7854938271604937</v>
      </c>
      <c r="H38" s="38">
        <v>62.4</v>
      </c>
      <c r="I38" s="45">
        <f t="shared" si="7"/>
        <v>145.93077642656689</v>
      </c>
      <c r="J38" s="38">
        <f t="shared" si="2"/>
        <v>151.71627025372737</v>
      </c>
      <c r="K38" s="38">
        <v>181.3</v>
      </c>
      <c r="L38" s="38">
        <f t="shared" si="8"/>
        <v>160.39516366853434</v>
      </c>
      <c r="M38" s="38">
        <v>20</v>
      </c>
      <c r="N38" s="38">
        <f t="shared" si="9"/>
        <v>20</v>
      </c>
      <c r="O38" s="38">
        <f t="shared" si="5"/>
        <v>268.38625000000002</v>
      </c>
      <c r="P38" s="44">
        <f t="shared" si="6"/>
        <v>332.11143392226171</v>
      </c>
      <c r="Q38" s="60"/>
    </row>
    <row r="39" spans="1:17" ht="26.25" x14ac:dyDescent="0.25">
      <c r="A39" s="82">
        <v>25</v>
      </c>
      <c r="B39" s="94" t="s">
        <v>693</v>
      </c>
      <c r="C39" s="87" t="s">
        <v>692</v>
      </c>
      <c r="D39" s="82" t="s">
        <v>750</v>
      </c>
      <c r="E39" s="38">
        <v>10</v>
      </c>
      <c r="F39" s="38">
        <f t="shared" si="0"/>
        <v>2.5</v>
      </c>
      <c r="G39" s="38">
        <f t="shared" si="1"/>
        <v>3.0864197530864197</v>
      </c>
      <c r="H39" s="38">
        <v>0</v>
      </c>
      <c r="I39" s="45">
        <f t="shared" si="7"/>
        <v>0</v>
      </c>
      <c r="J39" s="38">
        <f t="shared" si="2"/>
        <v>3.0864197530864197</v>
      </c>
      <c r="K39" s="38">
        <v>91.5</v>
      </c>
      <c r="L39" s="38">
        <f t="shared" si="8"/>
        <v>80.949572397522843</v>
      </c>
      <c r="M39" s="38">
        <v>20</v>
      </c>
      <c r="N39" s="38">
        <f t="shared" si="9"/>
        <v>20</v>
      </c>
      <c r="O39" s="38">
        <f t="shared" si="5"/>
        <v>114</v>
      </c>
      <c r="P39" s="44">
        <f t="shared" si="6"/>
        <v>104.03599215060926</v>
      </c>
      <c r="Q39" s="60"/>
    </row>
    <row r="40" spans="1:17" ht="26.25" x14ac:dyDescent="0.25">
      <c r="A40" s="82">
        <v>26</v>
      </c>
      <c r="B40" s="94" t="s">
        <v>755</v>
      </c>
      <c r="C40" s="87" t="s">
        <v>756</v>
      </c>
      <c r="D40" s="82" t="s">
        <v>750</v>
      </c>
      <c r="E40" s="38">
        <v>17.7</v>
      </c>
      <c r="F40" s="38">
        <f t="shared" si="0"/>
        <v>4.4249999999999998</v>
      </c>
      <c r="G40" s="38">
        <f t="shared" si="1"/>
        <v>5.4629629629629628</v>
      </c>
      <c r="H40" s="38">
        <v>64.95</v>
      </c>
      <c r="I40" s="45">
        <f t="shared" si="7"/>
        <v>151.89429373246026</v>
      </c>
      <c r="J40" s="38">
        <f t="shared" si="2"/>
        <v>157.35725669542322</v>
      </c>
      <c r="K40" s="38">
        <v>60.5</v>
      </c>
      <c r="L40" s="38">
        <f t="shared" si="8"/>
        <v>53.524034208198167</v>
      </c>
      <c r="M40" s="38">
        <v>40</v>
      </c>
      <c r="N40" s="38">
        <f t="shared" si="9"/>
        <v>40</v>
      </c>
      <c r="O40" s="38">
        <f t="shared" si="5"/>
        <v>169.875</v>
      </c>
      <c r="P40" s="44">
        <f t="shared" si="6"/>
        <v>250.88129090362139</v>
      </c>
      <c r="Q40" s="60"/>
    </row>
    <row r="41" spans="1:17" ht="26.25" x14ac:dyDescent="0.25">
      <c r="A41" s="82">
        <v>27</v>
      </c>
      <c r="B41" s="94" t="s">
        <v>582</v>
      </c>
      <c r="C41" s="87" t="s">
        <v>581</v>
      </c>
      <c r="D41" s="82" t="s">
        <v>750</v>
      </c>
      <c r="E41" s="38">
        <v>10</v>
      </c>
      <c r="F41" s="38">
        <f t="shared" si="0"/>
        <v>2.5</v>
      </c>
      <c r="G41" s="38">
        <f t="shared" si="1"/>
        <v>3.0864197530864197</v>
      </c>
      <c r="H41" s="38">
        <v>0</v>
      </c>
      <c r="I41" s="45">
        <f t="shared" si="7"/>
        <v>0</v>
      </c>
      <c r="J41" s="38">
        <f t="shared" si="2"/>
        <v>3.0864197530864197</v>
      </c>
      <c r="K41" s="38">
        <v>34.799999999999997</v>
      </c>
      <c r="L41" s="38">
        <f t="shared" si="8"/>
        <v>30.787378354467705</v>
      </c>
      <c r="M41" s="38">
        <v>0</v>
      </c>
      <c r="N41" s="38">
        <f t="shared" si="9"/>
        <v>0</v>
      </c>
      <c r="O41" s="38">
        <f t="shared" si="5"/>
        <v>37.299999999999997</v>
      </c>
      <c r="P41" s="44">
        <f t="shared" si="6"/>
        <v>33.873798107554123</v>
      </c>
      <c r="Q41" s="60"/>
    </row>
    <row r="42" spans="1:17" ht="26.25" x14ac:dyDescent="0.25">
      <c r="A42" s="82">
        <v>28</v>
      </c>
      <c r="B42" s="94" t="s">
        <v>759</v>
      </c>
      <c r="C42" s="87" t="s">
        <v>760</v>
      </c>
      <c r="D42" s="82" t="s">
        <v>750</v>
      </c>
      <c r="E42" s="38">
        <v>30.295000000000002</v>
      </c>
      <c r="F42" s="38">
        <f t="shared" si="0"/>
        <v>7.5737500000000004</v>
      </c>
      <c r="G42" s="38">
        <f t="shared" si="1"/>
        <v>9.3503086419753085</v>
      </c>
      <c r="H42" s="38">
        <v>32.25</v>
      </c>
      <c r="I42" s="45">
        <f t="shared" si="7"/>
        <v>75.42095416276895</v>
      </c>
      <c r="J42" s="38">
        <f t="shared" si="2"/>
        <v>84.771262804744254</v>
      </c>
      <c r="K42" s="38">
        <v>74.650000000000006</v>
      </c>
      <c r="L42" s="38">
        <f t="shared" si="8"/>
        <v>66.042465349454432</v>
      </c>
      <c r="M42" s="38">
        <v>20</v>
      </c>
      <c r="N42" s="38">
        <f t="shared" si="9"/>
        <v>20</v>
      </c>
      <c r="O42" s="38">
        <f t="shared" si="5"/>
        <v>134.47375</v>
      </c>
      <c r="P42" s="44">
        <f t="shared" si="6"/>
        <v>170.81372815419869</v>
      </c>
      <c r="Q42" s="60"/>
    </row>
    <row r="43" spans="1:17" ht="26.25" x14ac:dyDescent="0.25">
      <c r="A43" s="82">
        <v>29</v>
      </c>
      <c r="B43" s="94" t="s">
        <v>863</v>
      </c>
      <c r="C43" s="87" t="s">
        <v>864</v>
      </c>
      <c r="D43" s="82" t="s">
        <v>750</v>
      </c>
      <c r="E43" s="38">
        <v>16.600000000000001</v>
      </c>
      <c r="F43" s="38">
        <f t="shared" si="0"/>
        <v>4.1500000000000004</v>
      </c>
      <c r="G43" s="38">
        <f t="shared" si="1"/>
        <v>5.1234567901234565</v>
      </c>
      <c r="H43" s="38">
        <v>75</v>
      </c>
      <c r="I43" s="45">
        <f t="shared" si="7"/>
        <v>175.39756782039291</v>
      </c>
      <c r="J43" s="38">
        <f t="shared" si="2"/>
        <v>180.52102461051638</v>
      </c>
      <c r="K43" s="38">
        <v>69.95</v>
      </c>
      <c r="L43" s="38">
        <f t="shared" si="8"/>
        <v>61.88439988204069</v>
      </c>
      <c r="M43" s="38">
        <v>110</v>
      </c>
      <c r="N43" s="38">
        <f t="shared" si="9"/>
        <v>110</v>
      </c>
      <c r="O43" s="38">
        <f t="shared" si="5"/>
        <v>259.10000000000002</v>
      </c>
      <c r="P43" s="44">
        <f t="shared" si="6"/>
        <v>352.40542449255707</v>
      </c>
      <c r="Q43" s="60"/>
    </row>
    <row r="44" spans="1:17" ht="26.25" x14ac:dyDescent="0.25">
      <c r="A44" s="82">
        <v>30</v>
      </c>
      <c r="B44" s="94" t="s">
        <v>865</v>
      </c>
      <c r="C44" s="87" t="s">
        <v>866</v>
      </c>
      <c r="D44" s="82" t="s">
        <v>750</v>
      </c>
      <c r="E44" s="38">
        <v>136</v>
      </c>
      <c r="F44" s="38">
        <f t="shared" si="0"/>
        <v>34</v>
      </c>
      <c r="G44" s="38">
        <f t="shared" si="1"/>
        <v>41.97530864197531</v>
      </c>
      <c r="H44" s="38">
        <v>160.35</v>
      </c>
      <c r="I44" s="38">
        <v>375</v>
      </c>
      <c r="J44" s="38">
        <f t="shared" si="2"/>
        <v>416.97530864197529</v>
      </c>
      <c r="K44" s="38">
        <v>38.950000000000003</v>
      </c>
      <c r="L44" s="38">
        <f t="shared" si="8"/>
        <v>34.458861692716013</v>
      </c>
      <c r="M44" s="38">
        <v>110</v>
      </c>
      <c r="N44" s="38">
        <f t="shared" si="9"/>
        <v>110</v>
      </c>
      <c r="O44" s="38">
        <f t="shared" si="5"/>
        <v>343.3</v>
      </c>
      <c r="P44" s="44">
        <f t="shared" si="6"/>
        <v>561.43417033469132</v>
      </c>
      <c r="Q44" s="60"/>
    </row>
    <row r="45" spans="1:17" ht="26.25" x14ac:dyDescent="0.25">
      <c r="A45" s="82">
        <v>31</v>
      </c>
      <c r="B45" s="94" t="s">
        <v>867</v>
      </c>
      <c r="C45" s="87" t="s">
        <v>868</v>
      </c>
      <c r="D45" s="82" t="s">
        <v>750</v>
      </c>
      <c r="E45" s="38">
        <v>100</v>
      </c>
      <c r="F45" s="38">
        <f t="shared" si="0"/>
        <v>25</v>
      </c>
      <c r="G45" s="38">
        <f t="shared" si="1"/>
        <v>30.864197530864196</v>
      </c>
      <c r="H45" s="38">
        <v>75</v>
      </c>
      <c r="I45" s="45">
        <f t="shared" ref="I45:I50" si="10">H45*$I$44/$H$44</f>
        <v>175.39756782039291</v>
      </c>
      <c r="J45" s="38">
        <f t="shared" si="2"/>
        <v>206.26176535125711</v>
      </c>
      <c r="K45" s="38">
        <v>3.4</v>
      </c>
      <c r="L45" s="38">
        <f t="shared" si="8"/>
        <v>3.0079622530227068</v>
      </c>
      <c r="M45" s="38">
        <v>0</v>
      </c>
      <c r="N45" s="38">
        <f t="shared" si="9"/>
        <v>0</v>
      </c>
      <c r="O45" s="38">
        <f t="shared" si="5"/>
        <v>103.4</v>
      </c>
      <c r="P45" s="44">
        <f t="shared" si="6"/>
        <v>209.26972760427981</v>
      </c>
      <c r="Q45" s="60"/>
    </row>
    <row r="46" spans="1:17" ht="26.25" x14ac:dyDescent="0.25">
      <c r="A46" s="82">
        <v>32</v>
      </c>
      <c r="B46" s="94" t="s">
        <v>630</v>
      </c>
      <c r="C46" s="87" t="s">
        <v>629</v>
      </c>
      <c r="D46" s="82" t="s">
        <v>750</v>
      </c>
      <c r="E46" s="38">
        <v>324.92500000000001</v>
      </c>
      <c r="F46" s="38">
        <f t="shared" si="0"/>
        <v>81.231250000000003</v>
      </c>
      <c r="G46" s="38">
        <f t="shared" si="1"/>
        <v>100.28549382716049</v>
      </c>
      <c r="H46" s="38">
        <v>0</v>
      </c>
      <c r="I46" s="45">
        <f t="shared" si="10"/>
        <v>0</v>
      </c>
      <c r="J46" s="38">
        <f t="shared" si="2"/>
        <v>100.28549382716049</v>
      </c>
      <c r="K46" s="38">
        <v>8.1999999999999993</v>
      </c>
      <c r="L46" s="38">
        <f t="shared" si="8"/>
        <v>7.2544971984665283</v>
      </c>
      <c r="M46" s="38">
        <v>20</v>
      </c>
      <c r="N46" s="38">
        <f t="shared" si="9"/>
        <v>20</v>
      </c>
      <c r="O46" s="38">
        <f t="shared" si="5"/>
        <v>109.43125000000001</v>
      </c>
      <c r="P46" s="44">
        <f t="shared" si="6"/>
        <v>127.53999102562702</v>
      </c>
      <c r="Q46" s="60"/>
    </row>
    <row r="47" spans="1:17" ht="26.25" x14ac:dyDescent="0.25">
      <c r="A47" s="82">
        <v>33</v>
      </c>
      <c r="B47" s="94" t="s">
        <v>869</v>
      </c>
      <c r="C47" s="87" t="s">
        <v>870</v>
      </c>
      <c r="D47" s="82" t="s">
        <v>750</v>
      </c>
      <c r="E47" s="38">
        <v>22.375</v>
      </c>
      <c r="F47" s="38">
        <f t="shared" si="0"/>
        <v>5.59375</v>
      </c>
      <c r="G47" s="38">
        <f t="shared" si="1"/>
        <v>6.9058641975308639</v>
      </c>
      <c r="H47" s="38">
        <v>135</v>
      </c>
      <c r="I47" s="45">
        <f t="shared" si="10"/>
        <v>315.71562207670723</v>
      </c>
      <c r="J47" s="38">
        <f t="shared" si="2"/>
        <v>322.62148627423812</v>
      </c>
      <c r="K47" s="38">
        <v>155.44999999999999</v>
      </c>
      <c r="L47" s="38">
        <f t="shared" si="8"/>
        <v>137.52580359775877</v>
      </c>
      <c r="M47" s="38">
        <v>200</v>
      </c>
      <c r="N47" s="38">
        <v>200</v>
      </c>
      <c r="O47" s="38">
        <f t="shared" si="5"/>
        <v>496.04374999999999</v>
      </c>
      <c r="P47" s="44">
        <f t="shared" si="6"/>
        <v>660.14728987199692</v>
      </c>
      <c r="Q47" s="60"/>
    </row>
    <row r="48" spans="1:17" ht="26.25" x14ac:dyDescent="0.25">
      <c r="A48" s="82">
        <v>34</v>
      </c>
      <c r="B48" s="94" t="s">
        <v>871</v>
      </c>
      <c r="C48" s="87" t="s">
        <v>872</v>
      </c>
      <c r="D48" s="82" t="s">
        <v>750</v>
      </c>
      <c r="E48" s="38">
        <v>40.950000000000003</v>
      </c>
      <c r="F48" s="38">
        <f t="shared" si="0"/>
        <v>10.237500000000001</v>
      </c>
      <c r="G48" s="38">
        <f t="shared" si="1"/>
        <v>12.638888888888889</v>
      </c>
      <c r="H48" s="38">
        <v>80.400000000000006</v>
      </c>
      <c r="I48" s="45">
        <f t="shared" si="10"/>
        <v>188.02619270346122</v>
      </c>
      <c r="J48" s="38">
        <f t="shared" si="2"/>
        <v>200.66508159235011</v>
      </c>
      <c r="K48" s="38">
        <v>11.15</v>
      </c>
      <c r="L48" s="38">
        <f t="shared" si="8"/>
        <v>9.8643468003538768</v>
      </c>
      <c r="M48" s="38">
        <v>40</v>
      </c>
      <c r="N48" s="38">
        <f t="shared" ref="N48:N50" si="11">M48*$N$31/$M$31</f>
        <v>40</v>
      </c>
      <c r="O48" s="38">
        <f t="shared" si="5"/>
        <v>141.78750000000002</v>
      </c>
      <c r="P48" s="44">
        <f t="shared" si="6"/>
        <v>250.52942839270398</v>
      </c>
      <c r="Q48" s="60"/>
    </row>
    <row r="49" spans="1:17" ht="26.25" x14ac:dyDescent="0.25">
      <c r="A49" s="82">
        <v>35</v>
      </c>
      <c r="B49" s="94" t="s">
        <v>632</v>
      </c>
      <c r="C49" s="87" t="s">
        <v>631</v>
      </c>
      <c r="D49" s="82" t="s">
        <v>750</v>
      </c>
      <c r="E49" s="38">
        <v>119.95</v>
      </c>
      <c r="F49" s="38">
        <f t="shared" si="0"/>
        <v>29.987500000000001</v>
      </c>
      <c r="G49" s="38">
        <f t="shared" si="1"/>
        <v>37.021604938271608</v>
      </c>
      <c r="H49" s="38">
        <v>130.5</v>
      </c>
      <c r="I49" s="45">
        <f t="shared" si="10"/>
        <v>305.19176800748363</v>
      </c>
      <c r="J49" s="38">
        <f t="shared" si="2"/>
        <v>342.21337294575522</v>
      </c>
      <c r="K49" s="38">
        <v>33.450000000000003</v>
      </c>
      <c r="L49" s="38">
        <f t="shared" si="8"/>
        <v>29.593040401061632</v>
      </c>
      <c r="M49" s="38">
        <v>160</v>
      </c>
      <c r="N49" s="38">
        <f t="shared" si="11"/>
        <v>160</v>
      </c>
      <c r="O49" s="38">
        <f t="shared" si="5"/>
        <v>353.9375</v>
      </c>
      <c r="P49" s="44">
        <f t="shared" si="6"/>
        <v>531.80641334681684</v>
      </c>
      <c r="Q49" s="60"/>
    </row>
    <row r="50" spans="1:17" ht="26.25" x14ac:dyDescent="0.25">
      <c r="A50" s="82">
        <v>36</v>
      </c>
      <c r="B50" s="94" t="s">
        <v>761</v>
      </c>
      <c r="C50" s="87" t="s">
        <v>762</v>
      </c>
      <c r="D50" s="82" t="s">
        <v>750</v>
      </c>
      <c r="E50" s="38">
        <v>405</v>
      </c>
      <c r="F50" s="38">
        <f t="shared" si="0"/>
        <v>101.25</v>
      </c>
      <c r="G50" s="38">
        <v>125</v>
      </c>
      <c r="H50" s="38">
        <v>60</v>
      </c>
      <c r="I50" s="45">
        <f t="shared" si="10"/>
        <v>140.31805425631433</v>
      </c>
      <c r="J50" s="38">
        <f t="shared" si="2"/>
        <v>265.31805425631433</v>
      </c>
      <c r="K50" s="38">
        <v>38.9</v>
      </c>
      <c r="L50" s="38">
        <f t="shared" si="8"/>
        <v>34.414626953700974</v>
      </c>
      <c r="M50" s="38">
        <v>0</v>
      </c>
      <c r="N50" s="38">
        <f t="shared" si="11"/>
        <v>0</v>
      </c>
      <c r="O50" s="38">
        <f t="shared" si="5"/>
        <v>200.15</v>
      </c>
      <c r="P50" s="44">
        <f t="shared" si="6"/>
        <v>299.7326812100153</v>
      </c>
      <c r="Q50" s="60"/>
    </row>
    <row r="51" spans="1:17" ht="41.25" customHeight="1" x14ac:dyDescent="0.25">
      <c r="A51" s="254"/>
      <c r="B51" s="254"/>
      <c r="C51" s="254"/>
      <c r="D51" s="254"/>
      <c r="E51" s="254"/>
      <c r="F51" s="254"/>
      <c r="G51" s="254"/>
      <c r="H51" s="254"/>
      <c r="I51" s="254"/>
      <c r="J51" s="254"/>
      <c r="K51" s="254"/>
      <c r="L51" s="254"/>
      <c r="M51" s="254"/>
      <c r="N51" s="254"/>
      <c r="O51" s="255"/>
      <c r="P51" s="50"/>
      <c r="Q51" s="50"/>
    </row>
    <row r="52" spans="1:17" ht="38.25" x14ac:dyDescent="0.25">
      <c r="A52" s="91" t="s">
        <v>285</v>
      </c>
      <c r="B52" s="84" t="s">
        <v>264</v>
      </c>
      <c r="C52" s="92" t="s">
        <v>284</v>
      </c>
      <c r="D52" s="74" t="s">
        <v>266</v>
      </c>
      <c r="E52" s="252" t="s">
        <v>267</v>
      </c>
      <c r="F52" s="252"/>
      <c r="G52" s="252"/>
      <c r="H52" s="252"/>
      <c r="I52" s="252"/>
      <c r="J52" s="84"/>
      <c r="K52" s="252" t="s">
        <v>268</v>
      </c>
      <c r="L52" s="252"/>
      <c r="M52" s="252" t="s">
        <v>269</v>
      </c>
      <c r="N52" s="252"/>
      <c r="O52" s="84"/>
      <c r="P52" s="41"/>
      <c r="Q52" s="78"/>
    </row>
    <row r="53" spans="1:17" ht="63" customHeight="1" x14ac:dyDescent="0.25">
      <c r="A53" s="249" t="s">
        <v>108</v>
      </c>
      <c r="B53" s="249"/>
      <c r="C53" s="249"/>
      <c r="D53" s="249"/>
      <c r="E53" s="79" t="s">
        <v>271</v>
      </c>
      <c r="F53" s="79" t="s">
        <v>272</v>
      </c>
      <c r="G53" s="79" t="s">
        <v>273</v>
      </c>
      <c r="H53" s="79" t="s">
        <v>274</v>
      </c>
      <c r="I53" s="59" t="s">
        <v>275</v>
      </c>
      <c r="J53" s="80" t="s">
        <v>276</v>
      </c>
      <c r="K53" s="79" t="s">
        <v>271</v>
      </c>
      <c r="L53" s="81" t="s">
        <v>277</v>
      </c>
      <c r="M53" s="79" t="s">
        <v>278</v>
      </c>
      <c r="N53" s="79" t="s">
        <v>282</v>
      </c>
      <c r="O53" s="84" t="s">
        <v>270</v>
      </c>
      <c r="P53" s="84" t="s">
        <v>279</v>
      </c>
      <c r="Q53" s="50"/>
    </row>
    <row r="54" spans="1:17" ht="30" customHeight="1" x14ac:dyDescent="0.25">
      <c r="A54" s="85">
        <v>1</v>
      </c>
      <c r="B54" s="95" t="s">
        <v>845</v>
      </c>
      <c r="C54" s="96" t="s">
        <v>846</v>
      </c>
      <c r="D54" s="82" t="s">
        <v>727</v>
      </c>
      <c r="E54" s="38">
        <v>27.16</v>
      </c>
      <c r="F54" s="38">
        <f>E54/4</f>
        <v>6.79</v>
      </c>
      <c r="G54" s="38">
        <f>F54*$G$59/$F$59</f>
        <v>35.300233948531321</v>
      </c>
      <c r="H54" s="38">
        <v>0</v>
      </c>
      <c r="I54" s="38">
        <f>H54*$I$56/$H$56</f>
        <v>0</v>
      </c>
      <c r="J54" s="38">
        <f>G54+I54</f>
        <v>35.300233948531321</v>
      </c>
      <c r="K54" s="38">
        <v>58.9</v>
      </c>
      <c r="L54" s="38">
        <f>K54*$L$57/$K$57</f>
        <v>276.09375</v>
      </c>
      <c r="M54" s="45">
        <v>0</v>
      </c>
      <c r="N54" s="38">
        <f>M54</f>
        <v>0</v>
      </c>
      <c r="O54" s="38">
        <f>F54+H54+K54+M54</f>
        <v>65.69</v>
      </c>
      <c r="P54" s="38">
        <f>J54+L54+N54</f>
        <v>311.39398394853134</v>
      </c>
      <c r="Q54" s="62"/>
    </row>
    <row r="55" spans="1:17" ht="30" customHeight="1" x14ac:dyDescent="0.25">
      <c r="A55" s="85">
        <v>2</v>
      </c>
      <c r="B55" s="95" t="s">
        <v>1</v>
      </c>
      <c r="C55" s="96" t="s">
        <v>2</v>
      </c>
      <c r="D55" s="82" t="s">
        <v>727</v>
      </c>
      <c r="E55" s="40">
        <v>43</v>
      </c>
      <c r="F55" s="40">
        <f t="shared" ref="F55" si="12">E55/4</f>
        <v>10.75</v>
      </c>
      <c r="G55" s="38">
        <f t="shared" ref="G55:G58" si="13">F55*$G$59/$F$59</f>
        <v>55.887704704964911</v>
      </c>
      <c r="H55" s="40">
        <v>16.2</v>
      </c>
      <c r="I55" s="38">
        <f>H55*$I$56/$H$56</f>
        <v>27</v>
      </c>
      <c r="J55" s="40">
        <f t="shared" ref="J55" si="14">G55+I55</f>
        <v>82.887704704964904</v>
      </c>
      <c r="K55" s="40">
        <v>30</v>
      </c>
      <c r="L55" s="38">
        <f t="shared" ref="L55:L56" si="15">K55*$L$57/$K$57</f>
        <v>140.625</v>
      </c>
      <c r="M55" s="40">
        <v>0</v>
      </c>
      <c r="N55" s="40">
        <v>0</v>
      </c>
      <c r="O55" s="40">
        <f t="shared" ref="O55" si="16">F55+H55+K55+M55</f>
        <v>56.95</v>
      </c>
      <c r="P55" s="40">
        <f t="shared" ref="P55" si="17">J55+L55+N55</f>
        <v>223.5127047049649</v>
      </c>
      <c r="Q55" s="62"/>
    </row>
    <row r="56" spans="1:17" ht="30" customHeight="1" x14ac:dyDescent="0.25">
      <c r="A56" s="85">
        <v>3</v>
      </c>
      <c r="B56" s="95" t="s">
        <v>463</v>
      </c>
      <c r="C56" s="96" t="s">
        <v>462</v>
      </c>
      <c r="D56" s="82" t="s">
        <v>727</v>
      </c>
      <c r="E56" s="38">
        <v>10</v>
      </c>
      <c r="F56" s="38">
        <f t="shared" ref="F56:F60" si="18">E56/4</f>
        <v>2.5</v>
      </c>
      <c r="G56" s="38">
        <f t="shared" si="13"/>
        <v>12.997140629061606</v>
      </c>
      <c r="H56" s="38">
        <v>225</v>
      </c>
      <c r="I56" s="38">
        <v>375</v>
      </c>
      <c r="J56" s="38">
        <f t="shared" ref="J56:J60" si="19">G56+I56</f>
        <v>387.99714062906162</v>
      </c>
      <c r="K56" s="38">
        <v>60.2</v>
      </c>
      <c r="L56" s="38">
        <f t="shared" si="15"/>
        <v>282.1875</v>
      </c>
      <c r="M56" s="38">
        <v>110</v>
      </c>
      <c r="N56" s="38">
        <v>200</v>
      </c>
      <c r="O56" s="38">
        <f t="shared" ref="O56:O60" si="20">F56+H56+K56+M56</f>
        <v>397.7</v>
      </c>
      <c r="P56" s="38">
        <f t="shared" ref="P56:P60" si="21">J56+L56+N56</f>
        <v>870.18464062906162</v>
      </c>
      <c r="Q56" s="62"/>
    </row>
    <row r="57" spans="1:17" ht="30" customHeight="1" x14ac:dyDescent="0.25">
      <c r="A57" s="85">
        <v>4</v>
      </c>
      <c r="B57" s="95" t="s">
        <v>98</v>
      </c>
      <c r="C57" s="96" t="s">
        <v>99</v>
      </c>
      <c r="D57" s="82" t="s">
        <v>727</v>
      </c>
      <c r="E57" s="53">
        <v>10</v>
      </c>
      <c r="F57" s="38">
        <f t="shared" si="18"/>
        <v>2.5</v>
      </c>
      <c r="G57" s="38">
        <f t="shared" si="13"/>
        <v>12.997140629061606</v>
      </c>
      <c r="H57" s="53">
        <v>105</v>
      </c>
      <c r="I57" s="38">
        <f>H57*$I$56/$H$56</f>
        <v>175</v>
      </c>
      <c r="J57" s="38">
        <f t="shared" si="19"/>
        <v>187.99714062906162</v>
      </c>
      <c r="K57" s="53">
        <v>64</v>
      </c>
      <c r="L57" s="53">
        <v>300</v>
      </c>
      <c r="M57" s="43">
        <v>0</v>
      </c>
      <c r="N57" s="43">
        <v>0</v>
      </c>
      <c r="O57" s="38">
        <f t="shared" si="20"/>
        <v>171.5</v>
      </c>
      <c r="P57" s="38">
        <f t="shared" si="21"/>
        <v>487.99714062906162</v>
      </c>
      <c r="Q57" s="62"/>
    </row>
    <row r="58" spans="1:17" ht="30" customHeight="1" x14ac:dyDescent="0.25">
      <c r="A58" s="85">
        <v>5</v>
      </c>
      <c r="B58" s="95" t="s">
        <v>778</v>
      </c>
      <c r="C58" s="96" t="s">
        <v>779</v>
      </c>
      <c r="D58" s="82" t="s">
        <v>727</v>
      </c>
      <c r="E58" s="38">
        <v>10</v>
      </c>
      <c r="F58" s="38">
        <f t="shared" si="18"/>
        <v>2.5</v>
      </c>
      <c r="G58" s="38">
        <f t="shared" si="13"/>
        <v>12.997140629061606</v>
      </c>
      <c r="H58" s="45">
        <v>0</v>
      </c>
      <c r="I58" s="38">
        <f t="shared" ref="I58:I60" si="22">H58*$I$56/$H$56</f>
        <v>0</v>
      </c>
      <c r="J58" s="38">
        <f t="shared" si="19"/>
        <v>12.997140629061606</v>
      </c>
      <c r="K58" s="38">
        <v>6.25</v>
      </c>
      <c r="L58" s="38">
        <f t="shared" ref="L58:L60" si="23">K58*$L$57/$K$57</f>
        <v>29.296875</v>
      </c>
      <c r="M58" s="38">
        <v>0</v>
      </c>
      <c r="N58" s="38">
        <v>0</v>
      </c>
      <c r="O58" s="38">
        <f t="shared" si="20"/>
        <v>8.75</v>
      </c>
      <c r="P58" s="38">
        <f t="shared" si="21"/>
        <v>42.294015629061604</v>
      </c>
      <c r="Q58" s="62"/>
    </row>
    <row r="59" spans="1:17" ht="30" customHeight="1" x14ac:dyDescent="0.25">
      <c r="A59" s="85">
        <v>6</v>
      </c>
      <c r="B59" s="95" t="s">
        <v>780</v>
      </c>
      <c r="C59" s="96" t="s">
        <v>109</v>
      </c>
      <c r="D59" s="82" t="s">
        <v>727</v>
      </c>
      <c r="E59" s="38">
        <v>96.174999999999997</v>
      </c>
      <c r="F59" s="38">
        <f t="shared" si="18"/>
        <v>24.043749999999999</v>
      </c>
      <c r="G59" s="45">
        <v>125</v>
      </c>
      <c r="H59" s="45">
        <v>0</v>
      </c>
      <c r="I59" s="38">
        <f t="shared" si="22"/>
        <v>0</v>
      </c>
      <c r="J59" s="38">
        <f t="shared" si="19"/>
        <v>125</v>
      </c>
      <c r="K59" s="38">
        <v>3.95</v>
      </c>
      <c r="L59" s="38">
        <f t="shared" si="23"/>
        <v>18.515625</v>
      </c>
      <c r="M59" s="38">
        <v>0</v>
      </c>
      <c r="N59" s="38">
        <v>0</v>
      </c>
      <c r="O59" s="38">
        <f t="shared" si="20"/>
        <v>27.993749999999999</v>
      </c>
      <c r="P59" s="38">
        <f t="shared" si="21"/>
        <v>143.515625</v>
      </c>
      <c r="Q59" s="62"/>
    </row>
    <row r="60" spans="1:17" ht="30" customHeight="1" x14ac:dyDescent="0.25">
      <c r="A60" s="85">
        <v>7</v>
      </c>
      <c r="B60" s="95" t="s">
        <v>732</v>
      </c>
      <c r="C60" s="96" t="s">
        <v>733</v>
      </c>
      <c r="D60" s="82" t="s">
        <v>727</v>
      </c>
      <c r="E60" s="38">
        <v>45</v>
      </c>
      <c r="F60" s="38">
        <f t="shared" si="18"/>
        <v>11.25</v>
      </c>
      <c r="G60" s="38">
        <f>F60*$G$59/$F$59</f>
        <v>58.487132830777227</v>
      </c>
      <c r="H60" s="38">
        <v>0</v>
      </c>
      <c r="I60" s="38">
        <f t="shared" si="22"/>
        <v>0</v>
      </c>
      <c r="J60" s="38">
        <f t="shared" si="19"/>
        <v>58.487132830777227</v>
      </c>
      <c r="K60" s="45">
        <v>0</v>
      </c>
      <c r="L60" s="38">
        <f t="shared" si="23"/>
        <v>0</v>
      </c>
      <c r="M60" s="38">
        <v>0</v>
      </c>
      <c r="N60" s="45">
        <v>0</v>
      </c>
      <c r="O60" s="38">
        <f t="shared" si="20"/>
        <v>11.25</v>
      </c>
      <c r="P60" s="38">
        <f t="shared" si="21"/>
        <v>58.487132830777227</v>
      </c>
      <c r="Q60" s="62"/>
    </row>
    <row r="61" spans="1:17" x14ac:dyDescent="0.25">
      <c r="A61" s="50"/>
      <c r="B61" s="50"/>
      <c r="C61" s="50"/>
      <c r="D61" s="50"/>
      <c r="E61" s="50"/>
      <c r="F61" s="50"/>
      <c r="G61" s="50"/>
      <c r="H61" s="50"/>
      <c r="I61" s="90"/>
      <c r="J61" s="90"/>
      <c r="K61" s="50"/>
      <c r="L61" s="90"/>
      <c r="M61" s="50"/>
      <c r="N61" s="90"/>
      <c r="O61" s="50"/>
      <c r="P61" s="50"/>
      <c r="Q61" s="50"/>
    </row>
    <row r="62" spans="1:17" ht="15.75" x14ac:dyDescent="0.25">
      <c r="A62" s="254"/>
      <c r="B62" s="254"/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  <c r="P62" s="50"/>
      <c r="Q62" s="50"/>
    </row>
    <row r="63" spans="1:17" ht="38.25" x14ac:dyDescent="0.25">
      <c r="A63" s="91" t="s">
        <v>285</v>
      </c>
      <c r="B63" s="84" t="s">
        <v>264</v>
      </c>
      <c r="C63" s="92" t="s">
        <v>284</v>
      </c>
      <c r="D63" s="74" t="s">
        <v>266</v>
      </c>
      <c r="E63" s="252" t="s">
        <v>267</v>
      </c>
      <c r="F63" s="252"/>
      <c r="G63" s="252"/>
      <c r="H63" s="252"/>
      <c r="I63" s="252"/>
      <c r="J63" s="84"/>
      <c r="K63" s="252" t="s">
        <v>268</v>
      </c>
      <c r="L63" s="252"/>
      <c r="M63" s="252" t="s">
        <v>269</v>
      </c>
      <c r="N63" s="252"/>
      <c r="O63" s="84"/>
      <c r="P63" s="97"/>
      <c r="Q63" s="78"/>
    </row>
    <row r="64" spans="1:17" ht="64.5" x14ac:dyDescent="0.25">
      <c r="A64" s="249" t="s">
        <v>110</v>
      </c>
      <c r="B64" s="249"/>
      <c r="C64" s="249"/>
      <c r="D64" s="249"/>
      <c r="E64" s="79" t="s">
        <v>271</v>
      </c>
      <c r="F64" s="79" t="s">
        <v>272</v>
      </c>
      <c r="G64" s="79" t="s">
        <v>273</v>
      </c>
      <c r="H64" s="79" t="s">
        <v>274</v>
      </c>
      <c r="I64" s="59" t="s">
        <v>275</v>
      </c>
      <c r="J64" s="80" t="s">
        <v>276</v>
      </c>
      <c r="K64" s="79" t="s">
        <v>271</v>
      </c>
      <c r="L64" s="81" t="s">
        <v>277</v>
      </c>
      <c r="M64" s="79" t="s">
        <v>278</v>
      </c>
      <c r="N64" s="79" t="s">
        <v>282</v>
      </c>
      <c r="O64" s="84" t="s">
        <v>270</v>
      </c>
      <c r="P64" s="84" t="s">
        <v>279</v>
      </c>
      <c r="Q64" s="50"/>
    </row>
    <row r="65" spans="1:17" ht="30" customHeight="1" x14ac:dyDescent="0.25">
      <c r="A65" s="85">
        <v>1</v>
      </c>
      <c r="B65" s="98" t="s">
        <v>789</v>
      </c>
      <c r="C65" s="99" t="s">
        <v>790</v>
      </c>
      <c r="D65" s="82" t="s">
        <v>747</v>
      </c>
      <c r="E65" s="52">
        <v>302.5</v>
      </c>
      <c r="F65" s="52">
        <f>E65/4</f>
        <v>75.625</v>
      </c>
      <c r="G65" s="52">
        <f>F65*$G$66/$F$66</f>
        <v>102.34115975370457</v>
      </c>
      <c r="H65" s="52">
        <v>0</v>
      </c>
      <c r="I65" s="44">
        <v>0</v>
      </c>
      <c r="J65" s="44">
        <f>G65+I65</f>
        <v>102.34115975370457</v>
      </c>
      <c r="K65" s="52">
        <v>36.15</v>
      </c>
      <c r="L65" s="57">
        <f>K65*$L$70/$K$70</f>
        <v>127.66333137139493</v>
      </c>
      <c r="M65" s="52">
        <v>140</v>
      </c>
      <c r="N65" s="44">
        <v>200</v>
      </c>
      <c r="O65" s="44">
        <f>F65+H65+K65+M65</f>
        <v>251.77500000000001</v>
      </c>
      <c r="P65" s="44">
        <f>J65+L65+N65</f>
        <v>430.00449112509949</v>
      </c>
      <c r="Q65" s="62"/>
    </row>
    <row r="66" spans="1:17" ht="30" customHeight="1" x14ac:dyDescent="0.25">
      <c r="A66" s="85">
        <v>2</v>
      </c>
      <c r="B66" s="98" t="s">
        <v>748</v>
      </c>
      <c r="C66" s="99" t="s">
        <v>749</v>
      </c>
      <c r="D66" s="82" t="s">
        <v>747</v>
      </c>
      <c r="E66" s="52">
        <v>369.47500000000002</v>
      </c>
      <c r="F66" s="52">
        <f t="shared" ref="F66:F70" si="24">E66/4</f>
        <v>92.368750000000006</v>
      </c>
      <c r="G66" s="52">
        <v>125</v>
      </c>
      <c r="H66" s="52">
        <v>0</v>
      </c>
      <c r="I66" s="44">
        <v>0</v>
      </c>
      <c r="J66" s="44">
        <f t="shared" ref="J66:J70" si="25">G66+I66</f>
        <v>125</v>
      </c>
      <c r="K66" s="52">
        <v>0</v>
      </c>
      <c r="L66" s="57">
        <f t="shared" ref="L66:L69" si="26">K66*$L$70/$K$70</f>
        <v>0</v>
      </c>
      <c r="M66" s="52">
        <v>0</v>
      </c>
      <c r="N66" s="44">
        <f>M66*$N$65/$M$65</f>
        <v>0</v>
      </c>
      <c r="O66" s="44">
        <f t="shared" ref="O66:O70" si="27">F66+H66+K66+M66</f>
        <v>92.368750000000006</v>
      </c>
      <c r="P66" s="44">
        <f t="shared" ref="P66:P70" si="28">J66+L66+N66</f>
        <v>125</v>
      </c>
      <c r="Q66" s="62"/>
    </row>
    <row r="67" spans="1:17" ht="30" customHeight="1" x14ac:dyDescent="0.25">
      <c r="A67" s="85">
        <v>3</v>
      </c>
      <c r="B67" s="98" t="s">
        <v>794</v>
      </c>
      <c r="C67" s="99" t="s">
        <v>795</v>
      </c>
      <c r="D67" s="82" t="s">
        <v>747</v>
      </c>
      <c r="E67" s="52">
        <v>103.24</v>
      </c>
      <c r="F67" s="52">
        <f t="shared" si="24"/>
        <v>25.81</v>
      </c>
      <c r="G67" s="52">
        <f>F67*$G$66/$F$66</f>
        <v>34.927938290818048</v>
      </c>
      <c r="H67" s="52">
        <v>75</v>
      </c>
      <c r="I67" s="44">
        <v>375</v>
      </c>
      <c r="J67" s="44">
        <f t="shared" si="25"/>
        <v>409.92793829081802</v>
      </c>
      <c r="K67" s="52">
        <v>33</v>
      </c>
      <c r="L67" s="57">
        <f t="shared" si="26"/>
        <v>116.53914067098293</v>
      </c>
      <c r="M67" s="52">
        <v>0</v>
      </c>
      <c r="N67" s="44">
        <f t="shared" ref="N67:N70" si="29">M67*$N$65/$M$65</f>
        <v>0</v>
      </c>
      <c r="O67" s="44">
        <f t="shared" si="27"/>
        <v>133.81</v>
      </c>
      <c r="P67" s="44">
        <f t="shared" si="28"/>
        <v>526.46707896180101</v>
      </c>
      <c r="Q67" s="62"/>
    </row>
    <row r="68" spans="1:17" ht="30" customHeight="1" x14ac:dyDescent="0.25">
      <c r="A68" s="85">
        <v>4</v>
      </c>
      <c r="B68" s="98" t="s">
        <v>9</v>
      </c>
      <c r="C68" s="99" t="s">
        <v>10</v>
      </c>
      <c r="D68" s="82" t="s">
        <v>747</v>
      </c>
      <c r="E68" s="52">
        <v>155.815</v>
      </c>
      <c r="F68" s="52">
        <f t="shared" si="24"/>
        <v>38.953749999999999</v>
      </c>
      <c r="G68" s="52">
        <f t="shared" ref="G68:G70" si="30">F68*$G$66/$F$66</f>
        <v>52.71500101495365</v>
      </c>
      <c r="H68" s="52">
        <v>0</v>
      </c>
      <c r="I68" s="44">
        <v>0</v>
      </c>
      <c r="J68" s="44">
        <f t="shared" si="25"/>
        <v>52.71500101495365</v>
      </c>
      <c r="K68" s="52">
        <v>69.349999999999994</v>
      </c>
      <c r="L68" s="57">
        <f t="shared" si="26"/>
        <v>244.90876986462624</v>
      </c>
      <c r="M68" s="52">
        <v>90</v>
      </c>
      <c r="N68" s="44">
        <f t="shared" si="29"/>
        <v>128.57142857142858</v>
      </c>
      <c r="O68" s="44">
        <f t="shared" si="27"/>
        <v>198.30374999999998</v>
      </c>
      <c r="P68" s="44">
        <f t="shared" si="28"/>
        <v>426.19519945100842</v>
      </c>
      <c r="Q68" s="62"/>
    </row>
    <row r="69" spans="1:17" ht="30" customHeight="1" x14ac:dyDescent="0.25">
      <c r="A69" s="85">
        <v>5</v>
      </c>
      <c r="B69" s="98" t="s">
        <v>111</v>
      </c>
      <c r="C69" s="99" t="s">
        <v>649</v>
      </c>
      <c r="D69" s="82" t="s">
        <v>747</v>
      </c>
      <c r="E69" s="52">
        <v>148.55000000000001</v>
      </c>
      <c r="F69" s="52">
        <f t="shared" si="24"/>
        <v>37.137500000000003</v>
      </c>
      <c r="G69" s="52">
        <f t="shared" si="30"/>
        <v>50.257121591447323</v>
      </c>
      <c r="H69" s="52">
        <v>0</v>
      </c>
      <c r="I69" s="44">
        <v>0</v>
      </c>
      <c r="J69" s="44">
        <f t="shared" si="25"/>
        <v>50.257121591447323</v>
      </c>
      <c r="K69" s="52">
        <v>52.2</v>
      </c>
      <c r="L69" s="57">
        <f t="shared" si="26"/>
        <v>184.34373160682753</v>
      </c>
      <c r="M69" s="52">
        <v>20</v>
      </c>
      <c r="N69" s="44">
        <f t="shared" si="29"/>
        <v>28.571428571428573</v>
      </c>
      <c r="O69" s="44">
        <f t="shared" si="27"/>
        <v>109.33750000000001</v>
      </c>
      <c r="P69" s="44">
        <f t="shared" si="28"/>
        <v>263.17228176970343</v>
      </c>
      <c r="Q69" s="62"/>
    </row>
    <row r="70" spans="1:17" ht="30" customHeight="1" x14ac:dyDescent="0.25">
      <c r="A70" s="85">
        <v>6</v>
      </c>
      <c r="B70" s="98" t="s">
        <v>810</v>
      </c>
      <c r="C70" s="99" t="s">
        <v>811</v>
      </c>
      <c r="D70" s="82" t="s">
        <v>747</v>
      </c>
      <c r="E70" s="52">
        <v>42.854999999999997</v>
      </c>
      <c r="F70" s="52">
        <f t="shared" si="24"/>
        <v>10.713749999999999</v>
      </c>
      <c r="G70" s="52">
        <f t="shared" si="30"/>
        <v>14.498612896677718</v>
      </c>
      <c r="H70" s="52">
        <v>0</v>
      </c>
      <c r="I70" s="44">
        <v>0</v>
      </c>
      <c r="J70" s="44">
        <f t="shared" si="25"/>
        <v>14.498612896677718</v>
      </c>
      <c r="K70" s="52">
        <v>84.95</v>
      </c>
      <c r="L70" s="52">
        <v>300</v>
      </c>
      <c r="M70" s="52">
        <v>40</v>
      </c>
      <c r="N70" s="44">
        <f t="shared" si="29"/>
        <v>57.142857142857146</v>
      </c>
      <c r="O70" s="44">
        <f t="shared" si="27"/>
        <v>135.66374999999999</v>
      </c>
      <c r="P70" s="44">
        <f t="shared" si="28"/>
        <v>371.64147003953491</v>
      </c>
      <c r="Q70" s="62"/>
    </row>
    <row r="71" spans="1:17" ht="47.25" customHeight="1" x14ac:dyDescent="0.25">
      <c r="A71" s="246"/>
      <c r="B71" s="246"/>
      <c r="C71" s="246"/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7"/>
      <c r="P71" s="50"/>
      <c r="Q71" s="50"/>
    </row>
    <row r="72" spans="1:17" ht="38.25" x14ac:dyDescent="0.25">
      <c r="A72" s="91" t="s">
        <v>285</v>
      </c>
      <c r="B72" s="84" t="s">
        <v>264</v>
      </c>
      <c r="C72" s="92" t="s">
        <v>284</v>
      </c>
      <c r="D72" s="74" t="s">
        <v>266</v>
      </c>
      <c r="E72" s="252" t="s">
        <v>267</v>
      </c>
      <c r="F72" s="252"/>
      <c r="G72" s="252"/>
      <c r="H72" s="252"/>
      <c r="I72" s="252"/>
      <c r="J72" s="84"/>
      <c r="K72" s="252" t="s">
        <v>268</v>
      </c>
      <c r="L72" s="252"/>
      <c r="M72" s="252" t="s">
        <v>269</v>
      </c>
      <c r="N72" s="252"/>
      <c r="O72" s="84"/>
      <c r="P72" s="97"/>
      <c r="Q72" s="50"/>
    </row>
    <row r="73" spans="1:17" ht="64.5" x14ac:dyDescent="0.25">
      <c r="A73" s="249" t="s">
        <v>112</v>
      </c>
      <c r="B73" s="249"/>
      <c r="C73" s="249"/>
      <c r="D73" s="249"/>
      <c r="E73" s="79" t="s">
        <v>271</v>
      </c>
      <c r="F73" s="79" t="s">
        <v>272</v>
      </c>
      <c r="G73" s="79" t="s">
        <v>273</v>
      </c>
      <c r="H73" s="79" t="s">
        <v>274</v>
      </c>
      <c r="I73" s="59" t="s">
        <v>275</v>
      </c>
      <c r="J73" s="80" t="s">
        <v>276</v>
      </c>
      <c r="K73" s="79" t="s">
        <v>271</v>
      </c>
      <c r="L73" s="81" t="s">
        <v>277</v>
      </c>
      <c r="M73" s="79" t="s">
        <v>278</v>
      </c>
      <c r="N73" s="79" t="s">
        <v>282</v>
      </c>
      <c r="O73" s="84" t="s">
        <v>270</v>
      </c>
      <c r="P73" s="84" t="s">
        <v>279</v>
      </c>
      <c r="Q73" s="50"/>
    </row>
    <row r="74" spans="1:17" ht="30" customHeight="1" x14ac:dyDescent="0.25">
      <c r="A74" s="88">
        <v>1</v>
      </c>
      <c r="B74" s="98" t="s">
        <v>390</v>
      </c>
      <c r="C74" s="87" t="s">
        <v>379</v>
      </c>
      <c r="D74" s="82" t="s">
        <v>736</v>
      </c>
      <c r="E74" s="38">
        <v>22.45</v>
      </c>
      <c r="F74" s="38">
        <f>E74/4</f>
        <v>5.6124999999999998</v>
      </c>
      <c r="G74" s="38">
        <f>F74*$G$89/$F$89</f>
        <v>6.8286896216084685</v>
      </c>
      <c r="H74" s="38">
        <v>135</v>
      </c>
      <c r="I74" s="38">
        <f>H74*$I$100/$H$100</f>
        <v>305.98368087035362</v>
      </c>
      <c r="J74" s="38">
        <f>G74+I74</f>
        <v>312.8123704919621</v>
      </c>
      <c r="K74" s="38">
        <v>77.75</v>
      </c>
      <c r="L74" s="45">
        <f>K74*$L$80/$K$80</f>
        <v>72.180102119758629</v>
      </c>
      <c r="M74" s="38">
        <v>30</v>
      </c>
      <c r="N74" s="38">
        <f>M74*$N$90/$M$90</f>
        <v>40</v>
      </c>
      <c r="O74" s="38">
        <f>F74+H74+K74+M74</f>
        <v>248.36250000000001</v>
      </c>
      <c r="P74" s="38">
        <f>J74+L74+N74</f>
        <v>424.9924726117207</v>
      </c>
      <c r="Q74" s="60"/>
    </row>
    <row r="75" spans="1:17" ht="30" customHeight="1" x14ac:dyDescent="0.25">
      <c r="A75" s="88">
        <v>2</v>
      </c>
      <c r="B75" s="98" t="s">
        <v>393</v>
      </c>
      <c r="C75" s="87" t="s">
        <v>382</v>
      </c>
      <c r="D75" s="82" t="s">
        <v>736</v>
      </c>
      <c r="E75" s="38">
        <v>62.26</v>
      </c>
      <c r="F75" s="38">
        <f t="shared" ref="F75:F103" si="31">E75/4</f>
        <v>15.565</v>
      </c>
      <c r="G75" s="38">
        <f t="shared" ref="G75:G88" si="32">F75*$G$89/$F$89</f>
        <v>18.93782698625137</v>
      </c>
      <c r="H75" s="38">
        <v>0</v>
      </c>
      <c r="I75" s="38">
        <f t="shared" ref="I75:I99" si="33">H75*$I$100/$H$100</f>
        <v>0</v>
      </c>
      <c r="J75" s="38">
        <f t="shared" ref="J75:J103" si="34">G75+I75</f>
        <v>18.93782698625137</v>
      </c>
      <c r="K75" s="38">
        <v>59.5</v>
      </c>
      <c r="L75" s="45">
        <f t="shared" ref="L75:L79" si="35">K75*$L$80/$K$80</f>
        <v>55.237505802259015</v>
      </c>
      <c r="M75" s="38">
        <v>0</v>
      </c>
      <c r="N75" s="38">
        <f t="shared" ref="N75:N89" si="36">M75*$N$90/$M$90</f>
        <v>0</v>
      </c>
      <c r="O75" s="38">
        <f t="shared" ref="O75:O103" si="37">F75+H75+K75+M75</f>
        <v>75.064999999999998</v>
      </c>
      <c r="P75" s="38">
        <f t="shared" ref="P75:P103" si="38">J75+L75+N75</f>
        <v>74.175332788510389</v>
      </c>
      <c r="Q75" s="60"/>
    </row>
    <row r="76" spans="1:17" ht="30" customHeight="1" x14ac:dyDescent="0.25">
      <c r="A76" s="88">
        <v>3</v>
      </c>
      <c r="B76" s="98" t="s">
        <v>388</v>
      </c>
      <c r="C76" s="87" t="s">
        <v>377</v>
      </c>
      <c r="D76" s="82" t="s">
        <v>736</v>
      </c>
      <c r="E76" s="38">
        <v>10</v>
      </c>
      <c r="F76" s="38">
        <f t="shared" si="31"/>
        <v>2.5</v>
      </c>
      <c r="G76" s="38">
        <f t="shared" si="32"/>
        <v>3.041732570872369</v>
      </c>
      <c r="H76" s="38">
        <v>32.85</v>
      </c>
      <c r="I76" s="38">
        <f t="shared" si="33"/>
        <v>74.456029011786043</v>
      </c>
      <c r="J76" s="38">
        <f t="shared" si="34"/>
        <v>77.497761582658413</v>
      </c>
      <c r="K76" s="38">
        <v>168.15</v>
      </c>
      <c r="L76" s="45">
        <f t="shared" si="35"/>
        <v>156.10397648151016</v>
      </c>
      <c r="M76" s="38">
        <v>40</v>
      </c>
      <c r="N76" s="38">
        <f t="shared" si="36"/>
        <v>53.333333333333336</v>
      </c>
      <c r="O76" s="38">
        <f t="shared" si="37"/>
        <v>243.5</v>
      </c>
      <c r="P76" s="38">
        <f t="shared" si="38"/>
        <v>286.93507139750187</v>
      </c>
      <c r="Q76" s="60"/>
    </row>
    <row r="77" spans="1:17" ht="30" customHeight="1" x14ac:dyDescent="0.25">
      <c r="A77" s="88">
        <v>4</v>
      </c>
      <c r="B77" s="98" t="s">
        <v>737</v>
      </c>
      <c r="C77" s="87" t="s">
        <v>738</v>
      </c>
      <c r="D77" s="82" t="s">
        <v>736</v>
      </c>
      <c r="E77" s="38">
        <v>19.75</v>
      </c>
      <c r="F77" s="38">
        <f t="shared" si="31"/>
        <v>4.9375</v>
      </c>
      <c r="G77" s="38">
        <f t="shared" si="32"/>
        <v>6.0074218274729292</v>
      </c>
      <c r="H77" s="38">
        <v>0</v>
      </c>
      <c r="I77" s="38">
        <f t="shared" si="33"/>
        <v>0</v>
      </c>
      <c r="J77" s="38">
        <f t="shared" si="34"/>
        <v>6.0074218274729292</v>
      </c>
      <c r="K77" s="38">
        <v>300.2</v>
      </c>
      <c r="L77" s="45">
        <f t="shared" si="35"/>
        <v>278.69410490484296</v>
      </c>
      <c r="M77" s="38">
        <v>20</v>
      </c>
      <c r="N77" s="38">
        <f t="shared" si="36"/>
        <v>26.666666666666668</v>
      </c>
      <c r="O77" s="38">
        <f t="shared" si="37"/>
        <v>325.13749999999999</v>
      </c>
      <c r="P77" s="38">
        <f t="shared" si="38"/>
        <v>311.36819339898256</v>
      </c>
      <c r="Q77" s="60"/>
    </row>
    <row r="78" spans="1:17" ht="30" customHeight="1" x14ac:dyDescent="0.25">
      <c r="A78" s="88">
        <v>5</v>
      </c>
      <c r="B78" s="98" t="s">
        <v>531</v>
      </c>
      <c r="C78" s="87" t="s">
        <v>530</v>
      </c>
      <c r="D78" s="82" t="s">
        <v>736</v>
      </c>
      <c r="E78" s="38">
        <v>46.465000000000003</v>
      </c>
      <c r="F78" s="38">
        <f t="shared" si="31"/>
        <v>11.616250000000001</v>
      </c>
      <c r="G78" s="38">
        <f t="shared" si="32"/>
        <v>14.133410390558463</v>
      </c>
      <c r="H78" s="38">
        <v>0</v>
      </c>
      <c r="I78" s="38">
        <f t="shared" si="33"/>
        <v>0</v>
      </c>
      <c r="J78" s="38">
        <f t="shared" si="34"/>
        <v>14.133410390558463</v>
      </c>
      <c r="K78" s="38">
        <v>85.05</v>
      </c>
      <c r="L78" s="45">
        <f t="shared" si="35"/>
        <v>78.957140646758475</v>
      </c>
      <c r="M78" s="38">
        <v>30</v>
      </c>
      <c r="N78" s="38">
        <f t="shared" si="36"/>
        <v>40</v>
      </c>
      <c r="O78" s="38">
        <f t="shared" si="37"/>
        <v>126.66624999999999</v>
      </c>
      <c r="P78" s="38">
        <f t="shared" si="38"/>
        <v>133.09055103731694</v>
      </c>
      <c r="Q78" s="60"/>
    </row>
    <row r="79" spans="1:17" ht="30" customHeight="1" x14ac:dyDescent="0.25">
      <c r="A79" s="88">
        <v>6</v>
      </c>
      <c r="B79" s="98" t="s">
        <v>58</v>
      </c>
      <c r="C79" s="87" t="s">
        <v>59</v>
      </c>
      <c r="D79" s="82" t="s">
        <v>736</v>
      </c>
      <c r="E79" s="38">
        <v>10</v>
      </c>
      <c r="F79" s="38">
        <f t="shared" si="31"/>
        <v>2.5</v>
      </c>
      <c r="G79" s="38">
        <f t="shared" si="32"/>
        <v>3.041732570872369</v>
      </c>
      <c r="H79" s="38">
        <v>0</v>
      </c>
      <c r="I79" s="38">
        <f t="shared" si="33"/>
        <v>0</v>
      </c>
      <c r="J79" s="38">
        <f t="shared" si="34"/>
        <v>3.041732570872369</v>
      </c>
      <c r="K79" s="38">
        <v>25</v>
      </c>
      <c r="L79" s="45">
        <f t="shared" si="35"/>
        <v>23.209036051369335</v>
      </c>
      <c r="M79" s="38">
        <v>0</v>
      </c>
      <c r="N79" s="38">
        <f t="shared" si="36"/>
        <v>0</v>
      </c>
      <c r="O79" s="38">
        <f t="shared" si="37"/>
        <v>27.5</v>
      </c>
      <c r="P79" s="38">
        <f t="shared" si="38"/>
        <v>26.250768622241704</v>
      </c>
      <c r="Q79" s="60"/>
    </row>
    <row r="80" spans="1:17" ht="30" customHeight="1" x14ac:dyDescent="0.25">
      <c r="A80" s="88">
        <v>7</v>
      </c>
      <c r="B80" s="98" t="s">
        <v>745</v>
      </c>
      <c r="C80" s="87" t="s">
        <v>746</v>
      </c>
      <c r="D80" s="82" t="s">
        <v>736</v>
      </c>
      <c r="E80" s="38">
        <v>70.75</v>
      </c>
      <c r="F80" s="38">
        <f t="shared" si="31"/>
        <v>17.6875</v>
      </c>
      <c r="G80" s="38">
        <f t="shared" si="32"/>
        <v>21.520257938922011</v>
      </c>
      <c r="H80" s="38">
        <v>0</v>
      </c>
      <c r="I80" s="38">
        <f t="shared" si="33"/>
        <v>0</v>
      </c>
      <c r="J80" s="38">
        <f t="shared" si="34"/>
        <v>21.520257938922011</v>
      </c>
      <c r="K80" s="38">
        <v>323.14999999999998</v>
      </c>
      <c r="L80" s="38">
        <v>300</v>
      </c>
      <c r="M80" s="38">
        <v>0</v>
      </c>
      <c r="N80" s="38">
        <f t="shared" si="36"/>
        <v>0</v>
      </c>
      <c r="O80" s="38">
        <f t="shared" si="37"/>
        <v>340.83749999999998</v>
      </c>
      <c r="P80" s="38">
        <f t="shared" si="38"/>
        <v>321.52025793892199</v>
      </c>
      <c r="Q80" s="60"/>
    </row>
    <row r="81" spans="1:17" ht="30" customHeight="1" x14ac:dyDescent="0.25">
      <c r="A81" s="88">
        <v>8</v>
      </c>
      <c r="B81" s="98" t="s">
        <v>525</v>
      </c>
      <c r="C81" s="87" t="s">
        <v>524</v>
      </c>
      <c r="D81" s="82" t="s">
        <v>736</v>
      </c>
      <c r="E81" s="38">
        <v>97.5</v>
      </c>
      <c r="F81" s="38">
        <f t="shared" si="31"/>
        <v>24.375</v>
      </c>
      <c r="G81" s="38">
        <f t="shared" si="32"/>
        <v>29.656892566005599</v>
      </c>
      <c r="H81" s="38">
        <v>17.399999999999999</v>
      </c>
      <c r="I81" s="38">
        <f t="shared" si="33"/>
        <v>39.43789664551224</v>
      </c>
      <c r="J81" s="38">
        <f t="shared" si="34"/>
        <v>69.094789211517835</v>
      </c>
      <c r="K81" s="38">
        <v>59.8</v>
      </c>
      <c r="L81" s="45">
        <f t="shared" ref="L81:L103" si="39">K81*$L$80/$K$80</f>
        <v>55.516014234875449</v>
      </c>
      <c r="M81" s="38">
        <v>40</v>
      </c>
      <c r="N81" s="38">
        <f t="shared" si="36"/>
        <v>53.333333333333336</v>
      </c>
      <c r="O81" s="38">
        <f t="shared" si="37"/>
        <v>141.57499999999999</v>
      </c>
      <c r="P81" s="38">
        <f t="shared" si="38"/>
        <v>177.94413677972662</v>
      </c>
      <c r="Q81" s="60"/>
    </row>
    <row r="82" spans="1:17" ht="30" customHeight="1" x14ac:dyDescent="0.25">
      <c r="A82" s="88">
        <v>9</v>
      </c>
      <c r="B82" s="98" t="s">
        <v>41</v>
      </c>
      <c r="C82" s="87" t="s">
        <v>42</v>
      </c>
      <c r="D82" s="82" t="s">
        <v>736</v>
      </c>
      <c r="E82" s="38">
        <v>89.2</v>
      </c>
      <c r="F82" s="38">
        <f t="shared" si="31"/>
        <v>22.3</v>
      </c>
      <c r="G82" s="38">
        <f t="shared" si="32"/>
        <v>27.13225453218153</v>
      </c>
      <c r="H82" s="38">
        <v>78.75</v>
      </c>
      <c r="I82" s="38">
        <f t="shared" si="33"/>
        <v>178.49048050770628</v>
      </c>
      <c r="J82" s="38">
        <f t="shared" si="34"/>
        <v>205.6227350398878</v>
      </c>
      <c r="K82" s="38">
        <v>43.4</v>
      </c>
      <c r="L82" s="45">
        <f t="shared" si="39"/>
        <v>40.290886585177162</v>
      </c>
      <c r="M82" s="38">
        <v>0</v>
      </c>
      <c r="N82" s="38">
        <f t="shared" si="36"/>
        <v>0</v>
      </c>
      <c r="O82" s="38">
        <f t="shared" si="37"/>
        <v>144.44999999999999</v>
      </c>
      <c r="P82" s="38">
        <f t="shared" si="38"/>
        <v>245.91362162506496</v>
      </c>
      <c r="Q82" s="60"/>
    </row>
    <row r="83" spans="1:17" ht="30" customHeight="1" x14ac:dyDescent="0.25">
      <c r="A83" s="88">
        <v>10</v>
      </c>
      <c r="B83" s="98" t="s">
        <v>741</v>
      </c>
      <c r="C83" s="87" t="s">
        <v>742</v>
      </c>
      <c r="D83" s="82" t="s">
        <v>736</v>
      </c>
      <c r="E83" s="38">
        <v>10</v>
      </c>
      <c r="F83" s="38">
        <f t="shared" si="31"/>
        <v>2.5</v>
      </c>
      <c r="G83" s="38">
        <f t="shared" si="32"/>
        <v>3.041732570872369</v>
      </c>
      <c r="H83" s="38">
        <v>64.5</v>
      </c>
      <c r="I83" s="38">
        <f t="shared" si="33"/>
        <v>146.19220308250229</v>
      </c>
      <c r="J83" s="38">
        <f t="shared" si="34"/>
        <v>149.23393565337466</v>
      </c>
      <c r="K83" s="38">
        <v>0</v>
      </c>
      <c r="L83" s="45">
        <f t="shared" si="39"/>
        <v>0</v>
      </c>
      <c r="M83" s="38">
        <v>0</v>
      </c>
      <c r="N83" s="38">
        <f t="shared" si="36"/>
        <v>0</v>
      </c>
      <c r="O83" s="38">
        <f t="shared" si="37"/>
        <v>67</v>
      </c>
      <c r="P83" s="38">
        <f t="shared" si="38"/>
        <v>149.23393565337466</v>
      </c>
      <c r="Q83" s="60"/>
    </row>
    <row r="84" spans="1:17" ht="30" customHeight="1" x14ac:dyDescent="0.25">
      <c r="A84" s="88">
        <v>11</v>
      </c>
      <c r="B84" s="98" t="s">
        <v>634</v>
      </c>
      <c r="C84" s="87" t="s">
        <v>633</v>
      </c>
      <c r="D84" s="82" t="s">
        <v>736</v>
      </c>
      <c r="E84" s="38">
        <v>79.745000000000005</v>
      </c>
      <c r="F84" s="38">
        <f t="shared" si="31"/>
        <v>19.936250000000001</v>
      </c>
      <c r="G84" s="38">
        <f t="shared" si="32"/>
        <v>24.256296386421706</v>
      </c>
      <c r="H84" s="38">
        <v>0</v>
      </c>
      <c r="I84" s="38">
        <f t="shared" si="33"/>
        <v>0</v>
      </c>
      <c r="J84" s="38">
        <f t="shared" si="34"/>
        <v>24.256296386421706</v>
      </c>
      <c r="K84" s="38">
        <v>1.25</v>
      </c>
      <c r="L84" s="45">
        <f t="shared" si="39"/>
        <v>1.1604518025684667</v>
      </c>
      <c r="M84" s="38">
        <v>0</v>
      </c>
      <c r="N84" s="38">
        <f t="shared" si="36"/>
        <v>0</v>
      </c>
      <c r="O84" s="38">
        <f t="shared" si="37"/>
        <v>21.186250000000001</v>
      </c>
      <c r="P84" s="38">
        <f t="shared" si="38"/>
        <v>25.416748188990173</v>
      </c>
      <c r="Q84" s="60"/>
    </row>
    <row r="85" spans="1:17" ht="30" customHeight="1" x14ac:dyDescent="0.25">
      <c r="A85" s="88">
        <v>14</v>
      </c>
      <c r="B85" s="98" t="s">
        <v>596</v>
      </c>
      <c r="C85" s="87" t="s">
        <v>595</v>
      </c>
      <c r="D85" s="82" t="s">
        <v>736</v>
      </c>
      <c r="E85" s="38">
        <v>20.350000000000001</v>
      </c>
      <c r="F85" s="38">
        <f t="shared" si="31"/>
        <v>5.0875000000000004</v>
      </c>
      <c r="G85" s="38">
        <f t="shared" si="32"/>
        <v>6.1899257817252709</v>
      </c>
      <c r="H85" s="38">
        <v>60</v>
      </c>
      <c r="I85" s="38">
        <f t="shared" si="33"/>
        <v>135.99274705349049</v>
      </c>
      <c r="J85" s="38">
        <f t="shared" si="34"/>
        <v>142.18267283521575</v>
      </c>
      <c r="K85" s="38">
        <v>61.75</v>
      </c>
      <c r="L85" s="45">
        <f t="shared" si="39"/>
        <v>57.326319046882254</v>
      </c>
      <c r="M85" s="38">
        <v>110</v>
      </c>
      <c r="N85" s="38">
        <f t="shared" si="36"/>
        <v>146.66666666666666</v>
      </c>
      <c r="O85" s="38">
        <f t="shared" si="37"/>
        <v>236.83750000000001</v>
      </c>
      <c r="P85" s="38">
        <f t="shared" si="38"/>
        <v>346.17565854876466</v>
      </c>
      <c r="Q85" s="60"/>
    </row>
    <row r="86" spans="1:17" ht="30" customHeight="1" x14ac:dyDescent="0.25">
      <c r="A86" s="88">
        <v>15</v>
      </c>
      <c r="B86" s="98" t="s">
        <v>874</v>
      </c>
      <c r="C86" s="87" t="s">
        <v>875</v>
      </c>
      <c r="D86" s="82" t="s">
        <v>736</v>
      </c>
      <c r="E86" s="38">
        <v>29.305</v>
      </c>
      <c r="F86" s="38">
        <f t="shared" si="31"/>
        <v>7.3262499999999999</v>
      </c>
      <c r="G86" s="38">
        <f t="shared" si="32"/>
        <v>8.9137972989414767</v>
      </c>
      <c r="H86" s="38">
        <v>0</v>
      </c>
      <c r="I86" s="38">
        <f t="shared" si="33"/>
        <v>0</v>
      </c>
      <c r="J86" s="38">
        <f t="shared" si="34"/>
        <v>8.9137972989414767</v>
      </c>
      <c r="K86" s="38">
        <v>27.5</v>
      </c>
      <c r="L86" s="45">
        <f t="shared" si="39"/>
        <v>25.529939656506269</v>
      </c>
      <c r="M86" s="38">
        <v>30</v>
      </c>
      <c r="N86" s="38">
        <f t="shared" si="36"/>
        <v>40</v>
      </c>
      <c r="O86" s="38">
        <f t="shared" si="37"/>
        <v>64.826250000000002</v>
      </c>
      <c r="P86" s="38">
        <f t="shared" si="38"/>
        <v>74.443736955447747</v>
      </c>
      <c r="Q86" s="60"/>
    </row>
    <row r="87" spans="1:17" ht="30" customHeight="1" x14ac:dyDescent="0.25">
      <c r="A87" s="88">
        <v>16</v>
      </c>
      <c r="B87" s="98" t="s">
        <v>395</v>
      </c>
      <c r="C87" s="87" t="s">
        <v>384</v>
      </c>
      <c r="D87" s="82" t="s">
        <v>736</v>
      </c>
      <c r="E87" s="38">
        <v>42.185000000000002</v>
      </c>
      <c r="F87" s="38">
        <f t="shared" si="31"/>
        <v>10.546250000000001</v>
      </c>
      <c r="G87" s="38">
        <f t="shared" si="32"/>
        <v>12.831548850225088</v>
      </c>
      <c r="H87" s="38">
        <v>32.4</v>
      </c>
      <c r="I87" s="38">
        <f t="shared" si="33"/>
        <v>73.436083408884869</v>
      </c>
      <c r="J87" s="38">
        <f t="shared" si="34"/>
        <v>86.267632259109959</v>
      </c>
      <c r="K87" s="38">
        <v>43.45</v>
      </c>
      <c r="L87" s="45">
        <f t="shared" si="39"/>
        <v>40.337304657279901</v>
      </c>
      <c r="M87" s="38">
        <v>20</v>
      </c>
      <c r="N87" s="38">
        <f t="shared" si="36"/>
        <v>26.666666666666668</v>
      </c>
      <c r="O87" s="38">
        <f t="shared" si="37"/>
        <v>106.39625000000001</v>
      </c>
      <c r="P87" s="38">
        <f t="shared" si="38"/>
        <v>153.27160358305653</v>
      </c>
      <c r="Q87" s="60"/>
    </row>
    <row r="88" spans="1:17" ht="30" customHeight="1" x14ac:dyDescent="0.25">
      <c r="A88" s="88">
        <v>19</v>
      </c>
      <c r="B88" s="98" t="s">
        <v>397</v>
      </c>
      <c r="C88" s="87" t="s">
        <v>113</v>
      </c>
      <c r="D88" s="82" t="s">
        <v>736</v>
      </c>
      <c r="E88" s="38">
        <v>61</v>
      </c>
      <c r="F88" s="38">
        <f t="shared" si="31"/>
        <v>15.25</v>
      </c>
      <c r="G88" s="38">
        <f t="shared" si="32"/>
        <v>18.554568682321452</v>
      </c>
      <c r="H88" s="38">
        <v>103.8</v>
      </c>
      <c r="I88" s="38">
        <f t="shared" si="33"/>
        <v>235.26745240253854</v>
      </c>
      <c r="J88" s="38">
        <f t="shared" si="34"/>
        <v>253.82202108485998</v>
      </c>
      <c r="K88" s="38">
        <v>40.049999999999997</v>
      </c>
      <c r="L88" s="45">
        <f t="shared" si="39"/>
        <v>37.180875754293673</v>
      </c>
      <c r="M88" s="38">
        <v>50</v>
      </c>
      <c r="N88" s="38">
        <f t="shared" si="36"/>
        <v>66.666666666666671</v>
      </c>
      <c r="O88" s="38">
        <f t="shared" si="37"/>
        <v>209.1</v>
      </c>
      <c r="P88" s="38">
        <f t="shared" si="38"/>
        <v>357.66956350582035</v>
      </c>
      <c r="Q88" s="60"/>
    </row>
    <row r="89" spans="1:17" ht="30" customHeight="1" x14ac:dyDescent="0.25">
      <c r="A89" s="88">
        <v>20</v>
      </c>
      <c r="B89" s="98" t="s">
        <v>374</v>
      </c>
      <c r="C89" s="87" t="s">
        <v>371</v>
      </c>
      <c r="D89" s="82" t="s">
        <v>736</v>
      </c>
      <c r="E89" s="38">
        <v>410.95</v>
      </c>
      <c r="F89" s="38">
        <f t="shared" si="31"/>
        <v>102.7375</v>
      </c>
      <c r="G89" s="38">
        <v>125</v>
      </c>
      <c r="H89" s="38">
        <v>0</v>
      </c>
      <c r="I89" s="38">
        <f t="shared" si="33"/>
        <v>0</v>
      </c>
      <c r="J89" s="38">
        <f t="shared" si="34"/>
        <v>125</v>
      </c>
      <c r="K89" s="38">
        <v>14.1</v>
      </c>
      <c r="L89" s="45">
        <f t="shared" si="39"/>
        <v>13.089896332972305</v>
      </c>
      <c r="M89" s="38">
        <v>120</v>
      </c>
      <c r="N89" s="38">
        <f t="shared" si="36"/>
        <v>160</v>
      </c>
      <c r="O89" s="38">
        <f t="shared" si="37"/>
        <v>236.83749999999998</v>
      </c>
      <c r="P89" s="38">
        <f t="shared" si="38"/>
        <v>298.08989633297233</v>
      </c>
      <c r="Q89" s="60"/>
    </row>
    <row r="90" spans="1:17" ht="30" customHeight="1" x14ac:dyDescent="0.25">
      <c r="A90" s="88">
        <v>21</v>
      </c>
      <c r="B90" s="98" t="s">
        <v>391</v>
      </c>
      <c r="C90" s="87" t="s">
        <v>380</v>
      </c>
      <c r="D90" s="82" t="s">
        <v>736</v>
      </c>
      <c r="E90" s="38">
        <v>141.75</v>
      </c>
      <c r="F90" s="38">
        <f t="shared" si="31"/>
        <v>35.4375</v>
      </c>
      <c r="G90" s="38">
        <f t="shared" ref="G90:G103" si="40">F90*$G$89/$F$89</f>
        <v>43.11655919211583</v>
      </c>
      <c r="H90" s="38">
        <v>0</v>
      </c>
      <c r="I90" s="38">
        <f t="shared" si="33"/>
        <v>0</v>
      </c>
      <c r="J90" s="38">
        <f t="shared" si="34"/>
        <v>43.11655919211583</v>
      </c>
      <c r="K90" s="38">
        <v>208.7</v>
      </c>
      <c r="L90" s="45">
        <f t="shared" si="39"/>
        <v>193.7490329568312</v>
      </c>
      <c r="M90" s="38">
        <v>150</v>
      </c>
      <c r="N90" s="38">
        <v>200</v>
      </c>
      <c r="O90" s="38">
        <f t="shared" si="37"/>
        <v>394.13749999999999</v>
      </c>
      <c r="P90" s="38">
        <f t="shared" si="38"/>
        <v>436.86559214894703</v>
      </c>
      <c r="Q90" s="60"/>
    </row>
    <row r="91" spans="1:17" ht="30" customHeight="1" x14ac:dyDescent="0.25">
      <c r="A91" s="88">
        <v>22</v>
      </c>
      <c r="B91" s="98" t="s">
        <v>424</v>
      </c>
      <c r="C91" s="87" t="s">
        <v>350</v>
      </c>
      <c r="D91" s="82" t="s">
        <v>736</v>
      </c>
      <c r="E91" s="38">
        <v>182.35</v>
      </c>
      <c r="F91" s="38">
        <f t="shared" si="31"/>
        <v>45.587499999999999</v>
      </c>
      <c r="G91" s="38">
        <f t="shared" si="40"/>
        <v>55.465993429857647</v>
      </c>
      <c r="H91" s="38">
        <v>0</v>
      </c>
      <c r="I91" s="38">
        <f t="shared" si="33"/>
        <v>0</v>
      </c>
      <c r="J91" s="38">
        <f t="shared" si="34"/>
        <v>55.465993429857647</v>
      </c>
      <c r="K91" s="38">
        <v>29.9</v>
      </c>
      <c r="L91" s="45">
        <f t="shared" si="39"/>
        <v>27.758007117437725</v>
      </c>
      <c r="M91" s="38">
        <v>40</v>
      </c>
      <c r="N91" s="38">
        <f t="shared" ref="N91:N103" si="41">M91*$N$90/$M$90</f>
        <v>53.333333333333336</v>
      </c>
      <c r="O91" s="38">
        <f t="shared" si="37"/>
        <v>115.4875</v>
      </c>
      <c r="P91" s="38">
        <f t="shared" si="38"/>
        <v>136.5573338806287</v>
      </c>
      <c r="Q91" s="60"/>
    </row>
    <row r="92" spans="1:17" ht="30" customHeight="1" x14ac:dyDescent="0.25">
      <c r="A92" s="88">
        <v>23</v>
      </c>
      <c r="B92" s="98" t="s">
        <v>356</v>
      </c>
      <c r="C92" s="87" t="s">
        <v>352</v>
      </c>
      <c r="D92" s="82" t="s">
        <v>736</v>
      </c>
      <c r="E92" s="38">
        <v>20.5</v>
      </c>
      <c r="F92" s="38">
        <f t="shared" si="31"/>
        <v>5.125</v>
      </c>
      <c r="G92" s="38">
        <f t="shared" si="40"/>
        <v>6.2355517702883567</v>
      </c>
      <c r="H92" s="38">
        <v>48</v>
      </c>
      <c r="I92" s="38">
        <f t="shared" si="33"/>
        <v>108.7941976427924</v>
      </c>
      <c r="J92" s="38">
        <f t="shared" si="34"/>
        <v>115.02974941308075</v>
      </c>
      <c r="K92" s="38">
        <v>26.25</v>
      </c>
      <c r="L92" s="45">
        <f t="shared" si="39"/>
        <v>24.369487853937802</v>
      </c>
      <c r="M92" s="38">
        <v>110</v>
      </c>
      <c r="N92" s="38">
        <f t="shared" si="41"/>
        <v>146.66666666666666</v>
      </c>
      <c r="O92" s="38">
        <f t="shared" si="37"/>
        <v>189.375</v>
      </c>
      <c r="P92" s="38">
        <f t="shared" si="38"/>
        <v>286.06590393368521</v>
      </c>
      <c r="Q92" s="60"/>
    </row>
    <row r="93" spans="1:17" ht="30" customHeight="1" x14ac:dyDescent="0.25">
      <c r="A93" s="88">
        <v>24</v>
      </c>
      <c r="B93" s="98" t="s">
        <v>366</v>
      </c>
      <c r="C93" s="87" t="s">
        <v>361</v>
      </c>
      <c r="D93" s="82" t="s">
        <v>736</v>
      </c>
      <c r="E93" s="38">
        <v>14.52</v>
      </c>
      <c r="F93" s="38">
        <f t="shared" si="31"/>
        <v>3.63</v>
      </c>
      <c r="G93" s="38">
        <f t="shared" si="40"/>
        <v>4.4165956929066796</v>
      </c>
      <c r="H93" s="38">
        <v>0</v>
      </c>
      <c r="I93" s="38">
        <f t="shared" si="33"/>
        <v>0</v>
      </c>
      <c r="J93" s="38">
        <f t="shared" si="34"/>
        <v>4.4165956929066796</v>
      </c>
      <c r="K93" s="38">
        <v>77.75</v>
      </c>
      <c r="L93" s="45">
        <f t="shared" si="39"/>
        <v>72.180102119758629</v>
      </c>
      <c r="M93" s="38">
        <v>20</v>
      </c>
      <c r="N93" s="38">
        <f t="shared" si="41"/>
        <v>26.666666666666668</v>
      </c>
      <c r="O93" s="38">
        <f t="shared" si="37"/>
        <v>101.38</v>
      </c>
      <c r="P93" s="38">
        <f t="shared" si="38"/>
        <v>103.26336447933198</v>
      </c>
      <c r="Q93" s="60"/>
    </row>
    <row r="94" spans="1:17" ht="30" customHeight="1" x14ac:dyDescent="0.25">
      <c r="A94" s="88">
        <v>25</v>
      </c>
      <c r="B94" s="98" t="s">
        <v>86</v>
      </c>
      <c r="C94" s="87" t="s">
        <v>61</v>
      </c>
      <c r="D94" s="82" t="s">
        <v>736</v>
      </c>
      <c r="E94" s="38">
        <v>74.575000000000003</v>
      </c>
      <c r="F94" s="38">
        <f t="shared" si="31"/>
        <v>18.643750000000001</v>
      </c>
      <c r="G94" s="38">
        <f t="shared" si="40"/>
        <v>22.68372064728069</v>
      </c>
      <c r="H94" s="38">
        <v>60</v>
      </c>
      <c r="I94" s="38">
        <f t="shared" si="33"/>
        <v>135.99274705349049</v>
      </c>
      <c r="J94" s="38">
        <f t="shared" si="34"/>
        <v>158.67646770077118</v>
      </c>
      <c r="K94" s="38">
        <v>12.1</v>
      </c>
      <c r="L94" s="45">
        <f t="shared" si="39"/>
        <v>11.233173448862757</v>
      </c>
      <c r="M94" s="38">
        <v>0</v>
      </c>
      <c r="N94" s="38">
        <f t="shared" si="41"/>
        <v>0</v>
      </c>
      <c r="O94" s="38">
        <f t="shared" si="37"/>
        <v>90.743749999999991</v>
      </c>
      <c r="P94" s="38">
        <f t="shared" si="38"/>
        <v>169.90964114963396</v>
      </c>
      <c r="Q94" s="60"/>
    </row>
    <row r="95" spans="1:17" ht="30" customHeight="1" x14ac:dyDescent="0.25">
      <c r="A95" s="88">
        <v>26</v>
      </c>
      <c r="B95" s="98" t="s">
        <v>640</v>
      </c>
      <c r="C95" s="87" t="s">
        <v>639</v>
      </c>
      <c r="D95" s="82" t="s">
        <v>736</v>
      </c>
      <c r="E95" s="38">
        <v>16.5</v>
      </c>
      <c r="F95" s="38">
        <f t="shared" si="31"/>
        <v>4.125</v>
      </c>
      <c r="G95" s="38">
        <f t="shared" si="40"/>
        <v>5.0188587419394084</v>
      </c>
      <c r="H95" s="38">
        <v>0</v>
      </c>
      <c r="I95" s="38">
        <f t="shared" si="33"/>
        <v>0</v>
      </c>
      <c r="J95" s="38">
        <f t="shared" si="34"/>
        <v>5.0188587419394084</v>
      </c>
      <c r="K95" s="38">
        <v>39.299999999999997</v>
      </c>
      <c r="L95" s="45">
        <f t="shared" si="39"/>
        <v>36.484604672752596</v>
      </c>
      <c r="M95" s="38">
        <v>0</v>
      </c>
      <c r="N95" s="38">
        <f t="shared" si="41"/>
        <v>0</v>
      </c>
      <c r="O95" s="38">
        <f t="shared" si="37"/>
        <v>43.424999999999997</v>
      </c>
      <c r="P95" s="38">
        <f t="shared" si="38"/>
        <v>41.503463414692007</v>
      </c>
      <c r="Q95" s="60"/>
    </row>
    <row r="96" spans="1:17" ht="30" customHeight="1" x14ac:dyDescent="0.25">
      <c r="A96" s="88">
        <v>27</v>
      </c>
      <c r="B96" s="98" t="s">
        <v>394</v>
      </c>
      <c r="C96" s="87" t="s">
        <v>383</v>
      </c>
      <c r="D96" s="82" t="s">
        <v>736</v>
      </c>
      <c r="E96" s="38">
        <v>81.795000000000002</v>
      </c>
      <c r="F96" s="38">
        <f t="shared" si="31"/>
        <v>20.44875</v>
      </c>
      <c r="G96" s="38">
        <f t="shared" si="40"/>
        <v>24.879851563450543</v>
      </c>
      <c r="H96" s="38">
        <v>87.45</v>
      </c>
      <c r="I96" s="38">
        <f t="shared" si="33"/>
        <v>198.2094288304624</v>
      </c>
      <c r="J96" s="38">
        <f t="shared" si="34"/>
        <v>223.08928039391293</v>
      </c>
      <c r="K96" s="38">
        <v>85.8</v>
      </c>
      <c r="L96" s="45">
        <f t="shared" si="39"/>
        <v>79.65341172829956</v>
      </c>
      <c r="M96" s="38">
        <v>40</v>
      </c>
      <c r="N96" s="38">
        <f t="shared" si="41"/>
        <v>53.333333333333336</v>
      </c>
      <c r="O96" s="38">
        <f t="shared" si="37"/>
        <v>233.69875000000002</v>
      </c>
      <c r="P96" s="38">
        <f t="shared" si="38"/>
        <v>356.07602545554579</v>
      </c>
      <c r="Q96" s="60"/>
    </row>
    <row r="97" spans="1:17" ht="30" customHeight="1" x14ac:dyDescent="0.25">
      <c r="A97" s="88">
        <v>28</v>
      </c>
      <c r="B97" s="98" t="s">
        <v>638</v>
      </c>
      <c r="C97" s="87" t="s">
        <v>637</v>
      </c>
      <c r="D97" s="82" t="s">
        <v>736</v>
      </c>
      <c r="E97" s="38">
        <v>53.104999999999997</v>
      </c>
      <c r="F97" s="38">
        <f t="shared" si="31"/>
        <v>13.276249999999999</v>
      </c>
      <c r="G97" s="38">
        <f t="shared" si="40"/>
        <v>16.153120817617715</v>
      </c>
      <c r="H97" s="38">
        <v>0</v>
      </c>
      <c r="I97" s="38">
        <f t="shared" si="33"/>
        <v>0</v>
      </c>
      <c r="J97" s="38">
        <f t="shared" si="34"/>
        <v>16.153120817617715</v>
      </c>
      <c r="K97" s="38">
        <v>0</v>
      </c>
      <c r="L97" s="45">
        <f t="shared" si="39"/>
        <v>0</v>
      </c>
      <c r="M97" s="38">
        <v>0</v>
      </c>
      <c r="N97" s="38">
        <f t="shared" si="41"/>
        <v>0</v>
      </c>
      <c r="O97" s="38">
        <f t="shared" si="37"/>
        <v>13.276249999999999</v>
      </c>
      <c r="P97" s="38">
        <f t="shared" si="38"/>
        <v>16.153120817617715</v>
      </c>
      <c r="Q97" s="60"/>
    </row>
    <row r="98" spans="1:17" ht="30" customHeight="1" x14ac:dyDescent="0.25">
      <c r="A98" s="88">
        <v>29</v>
      </c>
      <c r="B98" s="98" t="s">
        <v>423</v>
      </c>
      <c r="C98" s="87" t="s">
        <v>349</v>
      </c>
      <c r="D98" s="82" t="s">
        <v>736</v>
      </c>
      <c r="E98" s="38">
        <v>191.57499999999999</v>
      </c>
      <c r="F98" s="38">
        <f t="shared" si="31"/>
        <v>47.893749999999997</v>
      </c>
      <c r="G98" s="38">
        <f t="shared" si="40"/>
        <v>58.271991726487407</v>
      </c>
      <c r="H98" s="38">
        <v>0</v>
      </c>
      <c r="I98" s="38">
        <f t="shared" si="33"/>
        <v>0</v>
      </c>
      <c r="J98" s="38">
        <f t="shared" si="34"/>
        <v>58.271991726487407</v>
      </c>
      <c r="K98" s="38">
        <v>18.899999999999999</v>
      </c>
      <c r="L98" s="45">
        <f t="shared" si="39"/>
        <v>17.546031254835217</v>
      </c>
      <c r="M98" s="38">
        <v>0</v>
      </c>
      <c r="N98" s="38">
        <f t="shared" si="41"/>
        <v>0</v>
      </c>
      <c r="O98" s="38">
        <f t="shared" si="37"/>
        <v>66.793749999999989</v>
      </c>
      <c r="P98" s="38">
        <f t="shared" si="38"/>
        <v>75.818022981322628</v>
      </c>
      <c r="Q98" s="60"/>
    </row>
    <row r="99" spans="1:17" ht="30" customHeight="1" x14ac:dyDescent="0.25">
      <c r="A99" s="88">
        <v>30</v>
      </c>
      <c r="B99" s="98" t="s">
        <v>83</v>
      </c>
      <c r="C99" s="87" t="s">
        <v>84</v>
      </c>
      <c r="D99" s="82" t="s">
        <v>736</v>
      </c>
      <c r="E99" s="38">
        <v>58.015000000000001</v>
      </c>
      <c r="F99" s="38">
        <f t="shared" si="31"/>
        <v>14.50375</v>
      </c>
      <c r="G99" s="38">
        <f t="shared" si="40"/>
        <v>17.646611509916049</v>
      </c>
      <c r="H99" s="38">
        <v>0</v>
      </c>
      <c r="I99" s="38">
        <f t="shared" si="33"/>
        <v>0</v>
      </c>
      <c r="J99" s="38">
        <f t="shared" si="34"/>
        <v>17.646611509916049</v>
      </c>
      <c r="K99" s="38">
        <v>29.75</v>
      </c>
      <c r="L99" s="45">
        <f t="shared" si="39"/>
        <v>27.618752901129508</v>
      </c>
      <c r="M99" s="38">
        <v>0</v>
      </c>
      <c r="N99" s="38">
        <f t="shared" si="41"/>
        <v>0</v>
      </c>
      <c r="O99" s="38">
        <f t="shared" si="37"/>
        <v>44.253749999999997</v>
      </c>
      <c r="P99" s="38">
        <f t="shared" si="38"/>
        <v>45.265364411045553</v>
      </c>
      <c r="Q99" s="60"/>
    </row>
    <row r="100" spans="1:17" ht="30" customHeight="1" x14ac:dyDescent="0.25">
      <c r="A100" s="88">
        <v>31</v>
      </c>
      <c r="B100" s="98" t="s">
        <v>389</v>
      </c>
      <c r="C100" s="87" t="s">
        <v>378</v>
      </c>
      <c r="D100" s="82" t="s">
        <v>736</v>
      </c>
      <c r="E100" s="38">
        <v>55</v>
      </c>
      <c r="F100" s="38">
        <f t="shared" si="31"/>
        <v>13.75</v>
      </c>
      <c r="G100" s="38">
        <f t="shared" si="40"/>
        <v>16.729529139798029</v>
      </c>
      <c r="H100" s="38">
        <v>165.45</v>
      </c>
      <c r="I100" s="38">
        <v>375</v>
      </c>
      <c r="J100" s="38">
        <f t="shared" si="34"/>
        <v>391.72952913979805</v>
      </c>
      <c r="K100" s="38">
        <v>38.4</v>
      </c>
      <c r="L100" s="45">
        <f t="shared" si="39"/>
        <v>35.649079374903302</v>
      </c>
      <c r="M100" s="38">
        <v>50</v>
      </c>
      <c r="N100" s="38">
        <f t="shared" si="41"/>
        <v>66.666666666666671</v>
      </c>
      <c r="O100" s="38">
        <f t="shared" si="37"/>
        <v>267.60000000000002</v>
      </c>
      <c r="P100" s="38">
        <f t="shared" si="38"/>
        <v>494.04527518136803</v>
      </c>
      <c r="Q100" s="60"/>
    </row>
    <row r="101" spans="1:17" ht="30" customHeight="1" x14ac:dyDescent="0.25">
      <c r="A101" s="88">
        <v>32</v>
      </c>
      <c r="B101" s="98" t="s">
        <v>369</v>
      </c>
      <c r="C101" s="87" t="s">
        <v>364</v>
      </c>
      <c r="D101" s="82" t="s">
        <v>736</v>
      </c>
      <c r="E101" s="38">
        <v>10</v>
      </c>
      <c r="F101" s="38">
        <f t="shared" si="31"/>
        <v>2.5</v>
      </c>
      <c r="G101" s="38">
        <f t="shared" si="40"/>
        <v>3.041732570872369</v>
      </c>
      <c r="H101" s="38">
        <v>16.5</v>
      </c>
      <c r="I101" s="38">
        <f t="shared" ref="I101:I103" si="42">H101*$I$100/$H$100</f>
        <v>37.398005439709884</v>
      </c>
      <c r="J101" s="38">
        <f t="shared" si="34"/>
        <v>40.439738010582253</v>
      </c>
      <c r="K101" s="38">
        <v>176.95</v>
      </c>
      <c r="L101" s="45">
        <f t="shared" si="39"/>
        <v>164.27355717159216</v>
      </c>
      <c r="M101" s="38">
        <v>30</v>
      </c>
      <c r="N101" s="38">
        <f t="shared" si="41"/>
        <v>40</v>
      </c>
      <c r="O101" s="38">
        <f t="shared" si="37"/>
        <v>225.95</v>
      </c>
      <c r="P101" s="38">
        <f t="shared" si="38"/>
        <v>244.71329518217442</v>
      </c>
      <c r="Q101" s="60"/>
    </row>
    <row r="102" spans="1:17" ht="30" customHeight="1" x14ac:dyDescent="0.25">
      <c r="A102" s="88">
        <v>33</v>
      </c>
      <c r="B102" s="98" t="s">
        <v>70</v>
      </c>
      <c r="C102" s="87" t="s">
        <v>71</v>
      </c>
      <c r="D102" s="82" t="s">
        <v>736</v>
      </c>
      <c r="E102" s="38">
        <v>45</v>
      </c>
      <c r="F102" s="38">
        <f t="shared" si="31"/>
        <v>11.25</v>
      </c>
      <c r="G102" s="38">
        <f t="shared" si="40"/>
        <v>13.687796568925661</v>
      </c>
      <c r="H102" s="38">
        <v>33.299999999999997</v>
      </c>
      <c r="I102" s="38">
        <f t="shared" si="42"/>
        <v>75.475974614687217</v>
      </c>
      <c r="J102" s="38">
        <f t="shared" si="34"/>
        <v>89.16377118361288</v>
      </c>
      <c r="K102" s="38">
        <v>196.4</v>
      </c>
      <c r="L102" s="45">
        <f t="shared" si="39"/>
        <v>182.3301872195575</v>
      </c>
      <c r="M102" s="38">
        <v>40</v>
      </c>
      <c r="N102" s="38">
        <f t="shared" si="41"/>
        <v>53.333333333333336</v>
      </c>
      <c r="O102" s="38">
        <f t="shared" si="37"/>
        <v>280.95</v>
      </c>
      <c r="P102" s="38">
        <f t="shared" si="38"/>
        <v>324.8272917365037</v>
      </c>
      <c r="Q102" s="60"/>
    </row>
    <row r="103" spans="1:17" ht="30" customHeight="1" x14ac:dyDescent="0.25">
      <c r="A103" s="88">
        <v>34</v>
      </c>
      <c r="B103" s="98" t="s">
        <v>924</v>
      </c>
      <c r="C103" s="99" t="s">
        <v>925</v>
      </c>
      <c r="D103" s="82" t="s">
        <v>736</v>
      </c>
      <c r="E103" s="38">
        <v>113.8</v>
      </c>
      <c r="F103" s="38">
        <f t="shared" si="31"/>
        <v>28.45</v>
      </c>
      <c r="G103" s="38">
        <f t="shared" si="40"/>
        <v>34.614916656527562</v>
      </c>
      <c r="H103" s="38">
        <v>0</v>
      </c>
      <c r="I103" s="38">
        <f t="shared" si="42"/>
        <v>0</v>
      </c>
      <c r="J103" s="38">
        <f t="shared" si="34"/>
        <v>34.614916656527562</v>
      </c>
      <c r="K103" s="38">
        <v>114.1</v>
      </c>
      <c r="L103" s="45">
        <f t="shared" si="39"/>
        <v>105.92604053844964</v>
      </c>
      <c r="M103" s="38">
        <v>0</v>
      </c>
      <c r="N103" s="38">
        <f t="shared" si="41"/>
        <v>0</v>
      </c>
      <c r="O103" s="38">
        <f t="shared" si="37"/>
        <v>142.54999999999998</v>
      </c>
      <c r="P103" s="38">
        <f t="shared" si="38"/>
        <v>140.54095719497721</v>
      </c>
      <c r="Q103" s="60"/>
    </row>
    <row r="104" spans="1:17" x14ac:dyDescent="0.25">
      <c r="A104" s="50"/>
      <c r="B104" s="50"/>
      <c r="C104" s="50"/>
      <c r="D104" s="50"/>
      <c r="E104" s="50"/>
      <c r="F104" s="50"/>
      <c r="G104" s="50"/>
      <c r="H104" s="50"/>
      <c r="I104" s="90"/>
      <c r="J104" s="90"/>
      <c r="K104" s="50"/>
      <c r="L104" s="90"/>
      <c r="M104" s="50"/>
      <c r="N104" s="90"/>
      <c r="O104" s="50"/>
      <c r="P104" s="50"/>
      <c r="Q104" s="50"/>
    </row>
  </sheetData>
  <sheetProtection algorithmName="SHA-512" hashValue="zeNT7sjsYWEWiulVR13Q8dsDOP0JyymRDvM4gjDPaWKM5xgDfgEpCfKdsLD2yQAFXAfDeEL2s3mBwVTGukTGTQ==" saltValue="czfIhroys4rFPh+X3fZZvA==" spinCount="100000" sheet="1" objects="1" scenarios="1"/>
  <mergeCells count="30">
    <mergeCell ref="E6:I6"/>
    <mergeCell ref="K6:L6"/>
    <mergeCell ref="A1:O1"/>
    <mergeCell ref="E2:I2"/>
    <mergeCell ref="K2:L2"/>
    <mergeCell ref="M2:N2"/>
    <mergeCell ref="A3:D3"/>
    <mergeCell ref="A5:P5"/>
    <mergeCell ref="A7:D7"/>
    <mergeCell ref="M6:N6"/>
    <mergeCell ref="E63:I63"/>
    <mergeCell ref="K63:L63"/>
    <mergeCell ref="M63:N63"/>
    <mergeCell ref="A62:O62"/>
    <mergeCell ref="A12:O12"/>
    <mergeCell ref="E13:I13"/>
    <mergeCell ref="K13:L13"/>
    <mergeCell ref="M13:N13"/>
    <mergeCell ref="A14:D14"/>
    <mergeCell ref="A51:O51"/>
    <mergeCell ref="E52:I52"/>
    <mergeCell ref="K52:L52"/>
    <mergeCell ref="M52:N52"/>
    <mergeCell ref="A53:D53"/>
    <mergeCell ref="A73:D73"/>
    <mergeCell ref="A64:D64"/>
    <mergeCell ref="A71:O71"/>
    <mergeCell ref="E72:I72"/>
    <mergeCell ref="K72:L72"/>
    <mergeCell ref="M72:N72"/>
  </mergeCells>
  <phoneticPr fontId="12" type="noConversion"/>
  <pageMargins left="0.75" right="0.75" top="1" bottom="1" header="0.5" footer="0.5"/>
  <pageSetup paperSize="9" scale="64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131"/>
  <sheetViews>
    <sheetView workbookViewId="0">
      <selection activeCell="N3" sqref="N3"/>
    </sheetView>
  </sheetViews>
  <sheetFormatPr defaultRowHeight="15" x14ac:dyDescent="0.25"/>
  <cols>
    <col min="1" max="1" width="3.85546875" style="1" customWidth="1"/>
    <col min="2" max="2" width="10.5703125" style="7" customWidth="1"/>
    <col min="3" max="3" width="17.42578125" style="7" customWidth="1"/>
    <col min="4" max="4" width="21.855468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4" style="7" customWidth="1"/>
  </cols>
  <sheetData>
    <row r="1" spans="1:18" ht="15.75" x14ac:dyDescent="0.25">
      <c r="A1" s="246" t="s">
        <v>114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100"/>
    </row>
    <row r="2" spans="1:18" ht="45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$P$18</f>
        <v>ΑΘΡΟΙΣΜΑ ΜΕΤΑ ΤΗΝ ΑΝΑΓΩΓΗ</v>
      </c>
      <c r="Q2" s="78"/>
      <c r="R2" s="100"/>
    </row>
    <row r="3" spans="1:18" ht="106.5" customHeight="1" x14ac:dyDescent="0.25">
      <c r="A3" s="249" t="s">
        <v>115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100"/>
    </row>
    <row r="4" spans="1:18" ht="30" customHeight="1" x14ac:dyDescent="0.25">
      <c r="A4" s="79">
        <v>1</v>
      </c>
      <c r="B4" s="116" t="s">
        <v>116</v>
      </c>
      <c r="C4" s="112" t="s">
        <v>117</v>
      </c>
      <c r="D4" s="82" t="s">
        <v>711</v>
      </c>
      <c r="E4" s="38">
        <v>19.100000000000001</v>
      </c>
      <c r="F4" s="38">
        <f>E4/4</f>
        <v>4.7750000000000004</v>
      </c>
      <c r="G4" s="38">
        <f>F4*$G$5/$F$5</f>
        <v>7.0251581580108864</v>
      </c>
      <c r="H4" s="38">
        <v>150.75</v>
      </c>
      <c r="I4" s="38">
        <v>375</v>
      </c>
      <c r="J4" s="38">
        <f>G4+I4</f>
        <v>382.02515815801087</v>
      </c>
      <c r="K4" s="38">
        <v>117.05</v>
      </c>
      <c r="L4" s="45">
        <f>K4*$L$14/$K$14</f>
        <v>103.55352403420819</v>
      </c>
      <c r="M4" s="38">
        <v>110</v>
      </c>
      <c r="N4" s="38">
        <f>M4*$N$7/$M$7</f>
        <v>122.22222222222223</v>
      </c>
      <c r="O4" s="38">
        <f>F4+H4+K4+M4</f>
        <v>382.57499999999999</v>
      </c>
      <c r="P4" s="38">
        <f>J4+L4+N4</f>
        <v>607.80090441444122</v>
      </c>
      <c r="Q4" s="62"/>
      <c r="R4" s="100"/>
    </row>
    <row r="5" spans="1:18" ht="30" customHeight="1" x14ac:dyDescent="0.25">
      <c r="A5" s="104">
        <v>2</v>
      </c>
      <c r="B5" s="117" t="s">
        <v>721</v>
      </c>
      <c r="C5" s="114" t="s">
        <v>118</v>
      </c>
      <c r="D5" s="82" t="s">
        <v>711</v>
      </c>
      <c r="E5" s="38">
        <v>339.85</v>
      </c>
      <c r="F5" s="38">
        <f t="shared" ref="F5:F15" si="0">E5/4</f>
        <v>84.962500000000006</v>
      </c>
      <c r="G5" s="38">
        <v>125</v>
      </c>
      <c r="H5" s="38">
        <v>0</v>
      </c>
      <c r="I5" s="38">
        <f>H5*$I$4/$H$4</f>
        <v>0</v>
      </c>
      <c r="J5" s="38">
        <f t="shared" ref="J5:J15" si="1">G5+I5</f>
        <v>125</v>
      </c>
      <c r="K5" s="38">
        <v>34.65</v>
      </c>
      <c r="L5" s="45">
        <f t="shared" ref="L5:L12" si="2">K5*$L$14/$K$14</f>
        <v>30.654674137422589</v>
      </c>
      <c r="M5" s="38">
        <v>150</v>
      </c>
      <c r="N5" s="38">
        <f t="shared" ref="N5:N6" si="3">M5*$N$7/$M$7</f>
        <v>166.66666666666666</v>
      </c>
      <c r="O5" s="38">
        <f t="shared" ref="O5:O15" si="4">F5+H5+K5+M5</f>
        <v>269.61250000000001</v>
      </c>
      <c r="P5" s="38">
        <f t="shared" ref="P5:P15" si="5">J5+L5+N5</f>
        <v>322.32134080408923</v>
      </c>
      <c r="Q5" s="62"/>
      <c r="R5" s="100"/>
    </row>
    <row r="6" spans="1:18" ht="30" customHeight="1" x14ac:dyDescent="0.25">
      <c r="A6" s="105">
        <v>3</v>
      </c>
      <c r="B6" s="118" t="s">
        <v>459</v>
      </c>
      <c r="C6" s="119" t="s">
        <v>458</v>
      </c>
      <c r="D6" s="106" t="s">
        <v>727</v>
      </c>
      <c r="E6" s="38">
        <v>87.1</v>
      </c>
      <c r="F6" s="38">
        <f t="shared" si="0"/>
        <v>21.774999999999999</v>
      </c>
      <c r="G6" s="38">
        <f>F6*$G$5/$F$5</f>
        <v>32.036192437840221</v>
      </c>
      <c r="H6" s="38">
        <v>137.85</v>
      </c>
      <c r="I6" s="38">
        <f t="shared" ref="I6:I15" si="6">H6*$I$4/$H$4</f>
        <v>342.91044776119401</v>
      </c>
      <c r="J6" s="38">
        <f t="shared" si="1"/>
        <v>374.94664019903422</v>
      </c>
      <c r="K6" s="38">
        <v>132</v>
      </c>
      <c r="L6" s="45">
        <f t="shared" si="2"/>
        <v>116.77971099970509</v>
      </c>
      <c r="M6" s="38">
        <v>0</v>
      </c>
      <c r="N6" s="38">
        <f t="shared" si="3"/>
        <v>0</v>
      </c>
      <c r="O6" s="38">
        <f t="shared" si="4"/>
        <v>291.625</v>
      </c>
      <c r="P6" s="38">
        <f t="shared" si="5"/>
        <v>491.72635119873928</v>
      </c>
      <c r="Q6" s="62"/>
      <c r="R6" s="100"/>
    </row>
    <row r="7" spans="1:18" ht="30" customHeight="1" x14ac:dyDescent="0.25">
      <c r="A7" s="41">
        <v>4</v>
      </c>
      <c r="B7" s="82" t="s">
        <v>19</v>
      </c>
      <c r="C7" s="82" t="s">
        <v>20</v>
      </c>
      <c r="D7" s="99" t="s">
        <v>727</v>
      </c>
      <c r="E7" s="40">
        <v>10</v>
      </c>
      <c r="F7" s="38">
        <f t="shared" si="0"/>
        <v>2.5</v>
      </c>
      <c r="G7" s="38">
        <f t="shared" ref="G7:G15" si="7">F7*$G$5/$F$5</f>
        <v>3.6780932764454906</v>
      </c>
      <c r="H7" s="40">
        <v>60</v>
      </c>
      <c r="I7" s="38">
        <f t="shared" si="6"/>
        <v>149.25373134328359</v>
      </c>
      <c r="J7" s="38">
        <f t="shared" si="1"/>
        <v>152.93182461972907</v>
      </c>
      <c r="K7" s="40">
        <v>297.85000000000002</v>
      </c>
      <c r="L7" s="45">
        <f t="shared" si="2"/>
        <v>263.50634031259216</v>
      </c>
      <c r="M7" s="40">
        <v>180</v>
      </c>
      <c r="N7" s="40">
        <v>200</v>
      </c>
      <c r="O7" s="38">
        <f t="shared" si="4"/>
        <v>540.35</v>
      </c>
      <c r="P7" s="38">
        <f t="shared" si="5"/>
        <v>616.43816493232123</v>
      </c>
      <c r="Q7" s="60"/>
      <c r="R7" s="100"/>
    </row>
    <row r="8" spans="1:18" ht="30" customHeight="1" x14ac:dyDescent="0.25">
      <c r="A8" s="41">
        <v>6</v>
      </c>
      <c r="B8" s="82" t="s">
        <v>24</v>
      </c>
      <c r="C8" s="82" t="s">
        <v>25</v>
      </c>
      <c r="D8" s="82" t="s">
        <v>727</v>
      </c>
      <c r="E8" s="40">
        <v>79.8</v>
      </c>
      <c r="F8" s="38">
        <f t="shared" si="0"/>
        <v>19.95</v>
      </c>
      <c r="G8" s="38">
        <f t="shared" si="7"/>
        <v>29.351184346035012</v>
      </c>
      <c r="H8" s="40">
        <v>0</v>
      </c>
      <c r="I8" s="38">
        <f t="shared" si="6"/>
        <v>0</v>
      </c>
      <c r="J8" s="38">
        <f t="shared" si="1"/>
        <v>29.351184346035012</v>
      </c>
      <c r="K8" s="40">
        <v>181.7</v>
      </c>
      <c r="L8" s="45">
        <f t="shared" si="2"/>
        <v>160.74904158065468</v>
      </c>
      <c r="M8" s="40">
        <v>0</v>
      </c>
      <c r="N8" s="38">
        <f t="shared" ref="N8:N15" si="8">M8*$N$7/$M$7</f>
        <v>0</v>
      </c>
      <c r="O8" s="38">
        <f t="shared" si="4"/>
        <v>201.64999999999998</v>
      </c>
      <c r="P8" s="38">
        <f t="shared" si="5"/>
        <v>190.10022592668969</v>
      </c>
      <c r="Q8" s="60"/>
      <c r="R8" s="100"/>
    </row>
    <row r="9" spans="1:18" ht="30" customHeight="1" x14ac:dyDescent="0.25">
      <c r="A9" s="41">
        <v>7</v>
      </c>
      <c r="B9" s="82" t="s">
        <v>445</v>
      </c>
      <c r="C9" s="82" t="s">
        <v>444</v>
      </c>
      <c r="D9" s="82" t="s">
        <v>727</v>
      </c>
      <c r="E9" s="40">
        <v>70</v>
      </c>
      <c r="F9" s="38">
        <f t="shared" si="0"/>
        <v>17.5</v>
      </c>
      <c r="G9" s="38">
        <f t="shared" si="7"/>
        <v>25.746652935118433</v>
      </c>
      <c r="H9" s="40">
        <v>39.450000000000003</v>
      </c>
      <c r="I9" s="38">
        <f t="shared" si="6"/>
        <v>98.134328358208961</v>
      </c>
      <c r="J9" s="38">
        <f t="shared" si="1"/>
        <v>123.88098129332739</v>
      </c>
      <c r="K9" s="40">
        <v>17.5</v>
      </c>
      <c r="L9" s="45">
        <f t="shared" si="2"/>
        <v>15.482158655263932</v>
      </c>
      <c r="M9" s="40">
        <v>30</v>
      </c>
      <c r="N9" s="38">
        <f t="shared" si="8"/>
        <v>33.333333333333336</v>
      </c>
      <c r="O9" s="38">
        <f t="shared" si="4"/>
        <v>104.45</v>
      </c>
      <c r="P9" s="38">
        <f t="shared" si="5"/>
        <v>172.69647328192468</v>
      </c>
      <c r="Q9" s="60"/>
      <c r="R9" s="100"/>
    </row>
    <row r="10" spans="1:18" ht="30" customHeight="1" x14ac:dyDescent="0.25">
      <c r="A10" s="41">
        <v>8</v>
      </c>
      <c r="B10" s="82" t="s">
        <v>572</v>
      </c>
      <c r="C10" s="82" t="s">
        <v>571</v>
      </c>
      <c r="D10" s="82" t="s">
        <v>727</v>
      </c>
      <c r="E10" s="40">
        <v>10</v>
      </c>
      <c r="F10" s="38">
        <f t="shared" si="0"/>
        <v>2.5</v>
      </c>
      <c r="G10" s="38">
        <f t="shared" si="7"/>
        <v>3.6780932764454906</v>
      </c>
      <c r="H10" s="40">
        <v>105</v>
      </c>
      <c r="I10" s="38">
        <f t="shared" si="6"/>
        <v>261.19402985074629</v>
      </c>
      <c r="J10" s="38">
        <f t="shared" si="1"/>
        <v>264.8721231271918</v>
      </c>
      <c r="K10" s="40">
        <v>0</v>
      </c>
      <c r="L10" s="45">
        <f t="shared" si="2"/>
        <v>0</v>
      </c>
      <c r="M10" s="40">
        <v>0</v>
      </c>
      <c r="N10" s="38">
        <f t="shared" si="8"/>
        <v>0</v>
      </c>
      <c r="O10" s="38">
        <f t="shared" si="4"/>
        <v>107.5</v>
      </c>
      <c r="P10" s="38">
        <f t="shared" si="5"/>
        <v>264.8721231271918</v>
      </c>
      <c r="Q10" s="60"/>
      <c r="R10" s="100"/>
    </row>
    <row r="11" spans="1:18" ht="30" customHeight="1" x14ac:dyDescent="0.25">
      <c r="A11" s="41">
        <v>9</v>
      </c>
      <c r="B11" s="82" t="s">
        <v>80</v>
      </c>
      <c r="C11" s="82" t="s">
        <v>81</v>
      </c>
      <c r="D11" s="82" t="s">
        <v>727</v>
      </c>
      <c r="E11" s="40">
        <v>169.375</v>
      </c>
      <c r="F11" s="38">
        <f t="shared" si="0"/>
        <v>42.34375</v>
      </c>
      <c r="G11" s="38">
        <f t="shared" si="7"/>
        <v>62.297704869795496</v>
      </c>
      <c r="H11" s="40">
        <v>0</v>
      </c>
      <c r="I11" s="38">
        <f t="shared" si="6"/>
        <v>0</v>
      </c>
      <c r="J11" s="38">
        <f t="shared" si="1"/>
        <v>62.297704869795496</v>
      </c>
      <c r="K11" s="40">
        <v>157.80000000000001</v>
      </c>
      <c r="L11" s="45">
        <f t="shared" si="2"/>
        <v>139.60483633146563</v>
      </c>
      <c r="M11" s="40">
        <v>40</v>
      </c>
      <c r="N11" s="38">
        <f t="shared" si="8"/>
        <v>44.444444444444443</v>
      </c>
      <c r="O11" s="38">
        <f t="shared" si="4"/>
        <v>240.14375000000001</v>
      </c>
      <c r="P11" s="38">
        <f t="shared" si="5"/>
        <v>246.34698564570556</v>
      </c>
      <c r="Q11" s="60"/>
      <c r="R11" s="100"/>
    </row>
    <row r="12" spans="1:18" ht="30" customHeight="1" x14ac:dyDescent="0.25">
      <c r="A12" s="41">
        <v>10</v>
      </c>
      <c r="B12" s="82" t="s">
        <v>911</v>
      </c>
      <c r="C12" s="82" t="s">
        <v>912</v>
      </c>
      <c r="D12" s="82" t="s">
        <v>736</v>
      </c>
      <c r="E12" s="40">
        <v>46.96</v>
      </c>
      <c r="F12" s="38">
        <f t="shared" si="0"/>
        <v>11.74</v>
      </c>
      <c r="G12" s="38">
        <f t="shared" si="7"/>
        <v>17.272326026188022</v>
      </c>
      <c r="H12" s="40">
        <v>47.4</v>
      </c>
      <c r="I12" s="38">
        <f t="shared" si="6"/>
        <v>117.91044776119404</v>
      </c>
      <c r="J12" s="38">
        <f t="shared" si="1"/>
        <v>135.18277378738205</v>
      </c>
      <c r="K12" s="40">
        <v>59.85</v>
      </c>
      <c r="L12" s="45">
        <f t="shared" si="2"/>
        <v>52.948982601002648</v>
      </c>
      <c r="M12" s="40">
        <v>140</v>
      </c>
      <c r="N12" s="38">
        <f t="shared" si="8"/>
        <v>155.55555555555554</v>
      </c>
      <c r="O12" s="38">
        <f t="shared" si="4"/>
        <v>258.99</v>
      </c>
      <c r="P12" s="38">
        <f t="shared" si="5"/>
        <v>343.68731194394024</v>
      </c>
      <c r="Q12" s="60"/>
      <c r="R12" s="100"/>
    </row>
    <row r="13" spans="1:18" ht="30" customHeight="1" x14ac:dyDescent="0.25">
      <c r="A13" s="41">
        <v>11</v>
      </c>
      <c r="B13" s="82">
        <v>816519</v>
      </c>
      <c r="C13" s="82" t="s">
        <v>793</v>
      </c>
      <c r="D13" s="82" t="s">
        <v>747</v>
      </c>
      <c r="E13" s="40">
        <v>157.83000000000001</v>
      </c>
      <c r="F13" s="38">
        <f t="shared" si="0"/>
        <v>39.457500000000003</v>
      </c>
      <c r="G13" s="38">
        <f t="shared" si="7"/>
        <v>58.051346182139177</v>
      </c>
      <c r="H13" s="40">
        <v>0</v>
      </c>
      <c r="I13" s="38">
        <f t="shared" si="6"/>
        <v>0</v>
      </c>
      <c r="J13" s="38">
        <f t="shared" si="1"/>
        <v>58.051346182139177</v>
      </c>
      <c r="K13" s="40">
        <v>155.1</v>
      </c>
      <c r="L13" s="45">
        <f>K13*$L$14/$K$14</f>
        <v>137.21616042465348</v>
      </c>
      <c r="M13" s="40">
        <v>140</v>
      </c>
      <c r="N13" s="38">
        <f t="shared" si="8"/>
        <v>155.55555555555554</v>
      </c>
      <c r="O13" s="38">
        <f t="shared" si="4"/>
        <v>334.5575</v>
      </c>
      <c r="P13" s="38">
        <f t="shared" si="5"/>
        <v>350.82306216234821</v>
      </c>
      <c r="Q13" s="60"/>
      <c r="R13" s="100"/>
    </row>
    <row r="14" spans="1:18" ht="30" customHeight="1" x14ac:dyDescent="0.25">
      <c r="A14" s="41">
        <v>12</v>
      </c>
      <c r="B14" s="82" t="s">
        <v>691</v>
      </c>
      <c r="C14" s="82" t="s">
        <v>690</v>
      </c>
      <c r="D14" s="120" t="s">
        <v>64</v>
      </c>
      <c r="E14" s="40">
        <v>152.5</v>
      </c>
      <c r="F14" s="38">
        <f t="shared" si="0"/>
        <v>38.125</v>
      </c>
      <c r="G14" s="38">
        <f t="shared" si="7"/>
        <v>56.090922465793732</v>
      </c>
      <c r="H14" s="40">
        <v>66</v>
      </c>
      <c r="I14" s="38">
        <f t="shared" si="6"/>
        <v>164.17910447761193</v>
      </c>
      <c r="J14" s="38">
        <f t="shared" si="1"/>
        <v>220.27002694340567</v>
      </c>
      <c r="K14" s="40">
        <v>339.1</v>
      </c>
      <c r="L14" s="40">
        <v>300</v>
      </c>
      <c r="M14" s="40">
        <v>50</v>
      </c>
      <c r="N14" s="38">
        <f t="shared" si="8"/>
        <v>55.555555555555557</v>
      </c>
      <c r="O14" s="38">
        <f t="shared" si="4"/>
        <v>493.22500000000002</v>
      </c>
      <c r="P14" s="38">
        <f t="shared" si="5"/>
        <v>575.82558249896124</v>
      </c>
      <c r="Q14" s="60"/>
      <c r="R14" s="100"/>
    </row>
    <row r="15" spans="1:18" ht="30" customHeight="1" x14ac:dyDescent="0.25">
      <c r="A15" s="41">
        <v>13</v>
      </c>
      <c r="B15" s="82" t="s">
        <v>483</v>
      </c>
      <c r="C15" s="82" t="s">
        <v>482</v>
      </c>
      <c r="D15" s="120" t="s">
        <v>64</v>
      </c>
      <c r="E15" s="40">
        <v>175.75</v>
      </c>
      <c r="F15" s="38">
        <f t="shared" si="0"/>
        <v>43.9375</v>
      </c>
      <c r="G15" s="38">
        <f t="shared" si="7"/>
        <v>64.642489333529497</v>
      </c>
      <c r="H15" s="40">
        <v>10.8</v>
      </c>
      <c r="I15" s="38">
        <f t="shared" si="6"/>
        <v>26.865671641791049</v>
      </c>
      <c r="J15" s="38">
        <f t="shared" si="1"/>
        <v>91.50816097532055</v>
      </c>
      <c r="K15" s="40">
        <v>103.85</v>
      </c>
      <c r="L15" s="45">
        <f>K15*$L$14/$K$14</f>
        <v>91.875552934237689</v>
      </c>
      <c r="M15" s="40">
        <v>150</v>
      </c>
      <c r="N15" s="38">
        <f t="shared" si="8"/>
        <v>166.66666666666666</v>
      </c>
      <c r="O15" s="38">
        <f t="shared" si="4"/>
        <v>308.58749999999998</v>
      </c>
      <c r="P15" s="38">
        <f t="shared" si="5"/>
        <v>350.05038057622494</v>
      </c>
      <c r="Q15" s="60"/>
      <c r="R15" s="100"/>
    </row>
    <row r="16" spans="1:18" ht="40.5" customHeight="1" x14ac:dyDescent="0.25">
      <c r="A16" s="60"/>
      <c r="B16" s="107"/>
      <c r="C16" s="107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  <c r="R16" s="100"/>
    </row>
    <row r="17" spans="1:18" ht="38.25" x14ac:dyDescent="0.25">
      <c r="A17" s="84" t="s">
        <v>263</v>
      </c>
      <c r="B17" s="74" t="s">
        <v>264</v>
      </c>
      <c r="C17" s="92" t="s">
        <v>284</v>
      </c>
      <c r="D17" s="74" t="s">
        <v>266</v>
      </c>
      <c r="E17" s="252" t="s">
        <v>267</v>
      </c>
      <c r="F17" s="252"/>
      <c r="G17" s="252"/>
      <c r="H17" s="252"/>
      <c r="I17" s="252"/>
      <c r="J17" s="83"/>
      <c r="K17" s="252" t="s">
        <v>268</v>
      </c>
      <c r="L17" s="252"/>
      <c r="M17" s="252" t="s">
        <v>269</v>
      </c>
      <c r="N17" s="252"/>
      <c r="O17" s="83"/>
      <c r="P17" s="46"/>
      <c r="Q17" s="50"/>
      <c r="R17" s="100"/>
    </row>
    <row r="18" spans="1:18" ht="64.5" x14ac:dyDescent="0.25">
      <c r="A18" s="249" t="s">
        <v>119</v>
      </c>
      <c r="B18" s="249"/>
      <c r="C18" s="249"/>
      <c r="D18" s="249"/>
      <c r="E18" s="79" t="s">
        <v>271</v>
      </c>
      <c r="F18" s="79" t="s">
        <v>272</v>
      </c>
      <c r="G18" s="79" t="s">
        <v>273</v>
      </c>
      <c r="H18" s="79" t="s">
        <v>274</v>
      </c>
      <c r="I18" s="59" t="s">
        <v>275</v>
      </c>
      <c r="J18" s="80" t="s">
        <v>276</v>
      </c>
      <c r="K18" s="79" t="s">
        <v>271</v>
      </c>
      <c r="L18" s="81" t="s">
        <v>277</v>
      </c>
      <c r="M18" s="79" t="s">
        <v>278</v>
      </c>
      <c r="N18" s="79" t="s">
        <v>282</v>
      </c>
      <c r="O18" s="84" t="s">
        <v>270</v>
      </c>
      <c r="P18" s="77" t="s">
        <v>279</v>
      </c>
      <c r="Q18" s="50"/>
      <c r="R18" s="100"/>
    </row>
    <row r="19" spans="1:18" ht="30" customHeight="1" x14ac:dyDescent="0.25">
      <c r="A19" s="85">
        <v>1</v>
      </c>
      <c r="B19" s="95" t="s">
        <v>19</v>
      </c>
      <c r="C19" s="87" t="s">
        <v>20</v>
      </c>
      <c r="D19" s="82" t="s">
        <v>727</v>
      </c>
      <c r="E19" s="40">
        <v>10</v>
      </c>
      <c r="F19" s="40">
        <f>E19/4</f>
        <v>2.5</v>
      </c>
      <c r="G19" s="40">
        <f>F19*$G$31/$F$31</f>
        <v>3.9926535175277489</v>
      </c>
      <c r="H19" s="40">
        <v>60</v>
      </c>
      <c r="I19" s="40">
        <f>H19*$I$24/$H$24</f>
        <v>214.28571428571428</v>
      </c>
      <c r="J19" s="40">
        <f>G19+I19</f>
        <v>218.27836780324202</v>
      </c>
      <c r="K19" s="40">
        <v>297.85000000000002</v>
      </c>
      <c r="L19" s="40">
        <v>300</v>
      </c>
      <c r="M19" s="40">
        <v>180</v>
      </c>
      <c r="N19" s="40">
        <v>200</v>
      </c>
      <c r="O19" s="40">
        <f>F19+H19+K19+M19</f>
        <v>540.35</v>
      </c>
      <c r="P19" s="40">
        <f>J19+L19+N19</f>
        <v>718.27836780324196</v>
      </c>
      <c r="Q19" s="62"/>
      <c r="R19" s="100"/>
    </row>
    <row r="20" spans="1:18" ht="30" customHeight="1" x14ac:dyDescent="0.25">
      <c r="A20" s="88">
        <v>2</v>
      </c>
      <c r="B20" s="95" t="s">
        <v>331</v>
      </c>
      <c r="C20" s="87" t="s">
        <v>330</v>
      </c>
      <c r="D20" s="82" t="s">
        <v>727</v>
      </c>
      <c r="E20" s="38">
        <v>49.765000000000001</v>
      </c>
      <c r="F20" s="40">
        <f t="shared" ref="F20:F33" si="9">E20/4</f>
        <v>12.44125</v>
      </c>
      <c r="G20" s="40">
        <f t="shared" ref="G20:G30" si="10">F20*$G$31/$F$31</f>
        <v>19.869440229976842</v>
      </c>
      <c r="H20" s="38">
        <v>0</v>
      </c>
      <c r="I20" s="40">
        <f t="shared" ref="I20:I23" si="11">H20*$I$24/$H$24</f>
        <v>0</v>
      </c>
      <c r="J20" s="40">
        <f t="shared" ref="J20:J33" si="12">G20+I20</f>
        <v>19.869440229976842</v>
      </c>
      <c r="K20" s="38">
        <v>2.5</v>
      </c>
      <c r="L20" s="38">
        <f>K20*$L$19/$K$19</f>
        <v>2.5180459963068658</v>
      </c>
      <c r="M20" s="38">
        <v>50</v>
      </c>
      <c r="N20" s="38">
        <f>M20*$N$19/$M$19</f>
        <v>55.555555555555557</v>
      </c>
      <c r="O20" s="40">
        <f t="shared" ref="O20:O33" si="13">F20+H20+K20+M20</f>
        <v>64.941249999999997</v>
      </c>
      <c r="P20" s="40">
        <f t="shared" ref="P20:P33" si="14">J20+L20+N20</f>
        <v>77.94304178183927</v>
      </c>
      <c r="Q20" s="62"/>
      <c r="R20" s="100"/>
    </row>
    <row r="21" spans="1:18" ht="30" customHeight="1" x14ac:dyDescent="0.25">
      <c r="A21" s="88">
        <v>3</v>
      </c>
      <c r="B21" s="95" t="s">
        <v>22</v>
      </c>
      <c r="C21" s="87" t="s">
        <v>23</v>
      </c>
      <c r="D21" s="82" t="s">
        <v>727</v>
      </c>
      <c r="E21" s="40">
        <v>178.75</v>
      </c>
      <c r="F21" s="40">
        <f t="shared" si="9"/>
        <v>44.6875</v>
      </c>
      <c r="G21" s="40">
        <f t="shared" si="10"/>
        <v>71.36868162580852</v>
      </c>
      <c r="H21" s="40">
        <v>0</v>
      </c>
      <c r="I21" s="40">
        <f t="shared" si="11"/>
        <v>0</v>
      </c>
      <c r="J21" s="40">
        <f t="shared" si="12"/>
        <v>71.36868162580852</v>
      </c>
      <c r="K21" s="40">
        <v>4.1500000000000004</v>
      </c>
      <c r="L21" s="38">
        <f t="shared" ref="L21:L32" si="15">K21*$L$19/$K$19</f>
        <v>4.1799563538693967</v>
      </c>
      <c r="M21" s="40">
        <v>130</v>
      </c>
      <c r="N21" s="38">
        <f t="shared" ref="N21:N33" si="16">M21*$N$19/$M$19</f>
        <v>144.44444444444446</v>
      </c>
      <c r="O21" s="40">
        <f t="shared" si="13"/>
        <v>178.83750000000001</v>
      </c>
      <c r="P21" s="40">
        <f t="shared" si="14"/>
        <v>219.99308242412238</v>
      </c>
      <c r="Q21" s="62"/>
      <c r="R21" s="100"/>
    </row>
    <row r="22" spans="1:18" ht="30" customHeight="1" x14ac:dyDescent="0.25">
      <c r="A22" s="88">
        <v>4</v>
      </c>
      <c r="B22" s="95" t="s">
        <v>1</v>
      </c>
      <c r="C22" s="87" t="s">
        <v>2</v>
      </c>
      <c r="D22" s="82" t="s">
        <v>727</v>
      </c>
      <c r="E22" s="40">
        <v>43</v>
      </c>
      <c r="F22" s="40">
        <f t="shared" si="9"/>
        <v>10.75</v>
      </c>
      <c r="G22" s="40">
        <f t="shared" si="10"/>
        <v>17.16841012536932</v>
      </c>
      <c r="H22" s="40">
        <v>16.2</v>
      </c>
      <c r="I22" s="40">
        <f t="shared" si="11"/>
        <v>57.857142857142854</v>
      </c>
      <c r="J22" s="40">
        <f t="shared" si="12"/>
        <v>75.025552982512181</v>
      </c>
      <c r="K22" s="40">
        <v>30</v>
      </c>
      <c r="L22" s="38">
        <f t="shared" si="15"/>
        <v>30.216551955682387</v>
      </c>
      <c r="M22" s="40">
        <v>0</v>
      </c>
      <c r="N22" s="38">
        <f t="shared" si="16"/>
        <v>0</v>
      </c>
      <c r="O22" s="40">
        <f t="shared" si="13"/>
        <v>56.95</v>
      </c>
      <c r="P22" s="40">
        <f t="shared" si="14"/>
        <v>105.24210493819457</v>
      </c>
      <c r="Q22" s="62"/>
      <c r="R22" s="100"/>
    </row>
    <row r="23" spans="1:18" ht="30" customHeight="1" x14ac:dyDescent="0.25">
      <c r="A23" s="88">
        <v>5</v>
      </c>
      <c r="B23" s="95" t="s">
        <v>445</v>
      </c>
      <c r="C23" s="87" t="s">
        <v>444</v>
      </c>
      <c r="D23" s="82" t="s">
        <v>727</v>
      </c>
      <c r="E23" s="40">
        <v>70</v>
      </c>
      <c r="F23" s="40">
        <f t="shared" si="9"/>
        <v>17.5</v>
      </c>
      <c r="G23" s="40">
        <f t="shared" si="10"/>
        <v>27.948574622694245</v>
      </c>
      <c r="H23" s="40">
        <v>39.450000000000003</v>
      </c>
      <c r="I23" s="40">
        <f t="shared" si="11"/>
        <v>140.89285714285717</v>
      </c>
      <c r="J23" s="40">
        <f t="shared" si="12"/>
        <v>168.84143176555142</v>
      </c>
      <c r="K23" s="40">
        <v>17.5</v>
      </c>
      <c r="L23" s="38">
        <f t="shared" si="15"/>
        <v>17.626321974148059</v>
      </c>
      <c r="M23" s="40">
        <v>30</v>
      </c>
      <c r="N23" s="38">
        <f t="shared" si="16"/>
        <v>33.333333333333336</v>
      </c>
      <c r="O23" s="40">
        <f t="shared" si="13"/>
        <v>104.45</v>
      </c>
      <c r="P23" s="40">
        <f t="shared" si="14"/>
        <v>219.80108707303282</v>
      </c>
      <c r="Q23" s="62"/>
      <c r="R23" s="100"/>
    </row>
    <row r="24" spans="1:18" ht="30" customHeight="1" x14ac:dyDescent="0.25">
      <c r="A24" s="88">
        <v>6</v>
      </c>
      <c r="B24" s="95" t="s">
        <v>572</v>
      </c>
      <c r="C24" s="87" t="s">
        <v>571</v>
      </c>
      <c r="D24" s="82" t="s">
        <v>727</v>
      </c>
      <c r="E24" s="40">
        <v>10</v>
      </c>
      <c r="F24" s="40">
        <f t="shared" si="9"/>
        <v>2.5</v>
      </c>
      <c r="G24" s="40">
        <f t="shared" si="10"/>
        <v>3.9926535175277489</v>
      </c>
      <c r="H24" s="40">
        <v>105</v>
      </c>
      <c r="I24" s="40">
        <v>375</v>
      </c>
      <c r="J24" s="40">
        <f t="shared" si="12"/>
        <v>378.99265351752774</v>
      </c>
      <c r="K24" s="40">
        <v>0</v>
      </c>
      <c r="L24" s="38">
        <f t="shared" si="15"/>
        <v>0</v>
      </c>
      <c r="M24" s="40">
        <v>0</v>
      </c>
      <c r="N24" s="38">
        <f t="shared" si="16"/>
        <v>0</v>
      </c>
      <c r="O24" s="40">
        <f t="shared" si="13"/>
        <v>107.5</v>
      </c>
      <c r="P24" s="40">
        <f t="shared" si="14"/>
        <v>378.99265351752774</v>
      </c>
      <c r="Q24" s="62"/>
      <c r="R24" s="100"/>
    </row>
    <row r="25" spans="1:18" ht="30" customHeight="1" x14ac:dyDescent="0.25">
      <c r="A25" s="88">
        <v>7</v>
      </c>
      <c r="B25" s="95" t="s">
        <v>728</v>
      </c>
      <c r="C25" s="87" t="s">
        <v>729</v>
      </c>
      <c r="D25" s="82" t="s">
        <v>727</v>
      </c>
      <c r="E25" s="38">
        <v>61.805</v>
      </c>
      <c r="F25" s="40">
        <f t="shared" si="9"/>
        <v>15.45125</v>
      </c>
      <c r="G25" s="40">
        <f t="shared" si="10"/>
        <v>24.676595065080253</v>
      </c>
      <c r="H25" s="38">
        <v>0</v>
      </c>
      <c r="I25" s="40">
        <f t="shared" ref="I25:I32" si="17">H25*$I$24/$H$24</f>
        <v>0</v>
      </c>
      <c r="J25" s="40">
        <f t="shared" si="12"/>
        <v>24.676595065080253</v>
      </c>
      <c r="K25" s="38">
        <v>0</v>
      </c>
      <c r="L25" s="38">
        <f t="shared" si="15"/>
        <v>0</v>
      </c>
      <c r="M25" s="38">
        <v>30</v>
      </c>
      <c r="N25" s="38">
        <f t="shared" si="16"/>
        <v>33.333333333333336</v>
      </c>
      <c r="O25" s="40">
        <f t="shared" si="13"/>
        <v>45.451250000000002</v>
      </c>
      <c r="P25" s="40">
        <f t="shared" si="14"/>
        <v>58.009928398413592</v>
      </c>
      <c r="Q25" s="62"/>
      <c r="R25" s="100"/>
    </row>
    <row r="26" spans="1:18" ht="30" customHeight="1" x14ac:dyDescent="0.25">
      <c r="A26" s="88">
        <v>8</v>
      </c>
      <c r="B26" s="95" t="s">
        <v>457</v>
      </c>
      <c r="C26" s="87" t="s">
        <v>456</v>
      </c>
      <c r="D26" s="82" t="s">
        <v>727</v>
      </c>
      <c r="E26" s="38">
        <v>0</v>
      </c>
      <c r="F26" s="40">
        <f t="shared" si="9"/>
        <v>0</v>
      </c>
      <c r="G26" s="40">
        <f t="shared" si="10"/>
        <v>0</v>
      </c>
      <c r="H26" s="45">
        <v>64.8</v>
      </c>
      <c r="I26" s="40">
        <f t="shared" si="17"/>
        <v>231.42857142857142</v>
      </c>
      <c r="J26" s="40">
        <f t="shared" si="12"/>
        <v>231.42857142857142</v>
      </c>
      <c r="K26" s="38">
        <v>26.9</v>
      </c>
      <c r="L26" s="38">
        <f t="shared" si="15"/>
        <v>27.094174920261874</v>
      </c>
      <c r="M26" s="38">
        <v>20</v>
      </c>
      <c r="N26" s="38">
        <f t="shared" si="16"/>
        <v>22.222222222222221</v>
      </c>
      <c r="O26" s="40">
        <f t="shared" si="13"/>
        <v>111.69999999999999</v>
      </c>
      <c r="P26" s="40">
        <f t="shared" si="14"/>
        <v>280.74496857105549</v>
      </c>
      <c r="Q26" s="62"/>
      <c r="R26" s="100"/>
    </row>
    <row r="27" spans="1:18" ht="30" customHeight="1" x14ac:dyDescent="0.25">
      <c r="A27" s="88">
        <v>9</v>
      </c>
      <c r="B27" s="95" t="s">
        <v>776</v>
      </c>
      <c r="C27" s="87" t="s">
        <v>777</v>
      </c>
      <c r="D27" s="82" t="s">
        <v>727</v>
      </c>
      <c r="E27" s="38">
        <v>129.05500000000001</v>
      </c>
      <c r="F27" s="40">
        <f t="shared" si="9"/>
        <v>32.263750000000002</v>
      </c>
      <c r="G27" s="40">
        <f t="shared" si="10"/>
        <v>51.527189970454366</v>
      </c>
      <c r="H27" s="45">
        <v>0</v>
      </c>
      <c r="I27" s="40">
        <f t="shared" si="17"/>
        <v>0</v>
      </c>
      <c r="J27" s="40">
        <f t="shared" si="12"/>
        <v>51.527189970454366</v>
      </c>
      <c r="K27" s="38">
        <v>17.95</v>
      </c>
      <c r="L27" s="38">
        <f t="shared" si="15"/>
        <v>18.079570253483297</v>
      </c>
      <c r="M27" s="38">
        <v>60</v>
      </c>
      <c r="N27" s="38">
        <f t="shared" si="16"/>
        <v>66.666666666666671</v>
      </c>
      <c r="O27" s="40">
        <f t="shared" si="13"/>
        <v>110.21375</v>
      </c>
      <c r="P27" s="40">
        <f t="shared" si="14"/>
        <v>136.27342689060436</v>
      </c>
      <c r="Q27" s="62"/>
      <c r="R27" s="100"/>
    </row>
    <row r="28" spans="1:18" ht="30" customHeight="1" x14ac:dyDescent="0.25">
      <c r="A28" s="88">
        <v>10</v>
      </c>
      <c r="B28" s="95" t="s">
        <v>618</v>
      </c>
      <c r="C28" s="87" t="s">
        <v>617</v>
      </c>
      <c r="D28" s="82" t="s">
        <v>727</v>
      </c>
      <c r="E28" s="38">
        <v>163.44999999999999</v>
      </c>
      <c r="F28" s="40">
        <f t="shared" si="9"/>
        <v>40.862499999999997</v>
      </c>
      <c r="G28" s="40">
        <f t="shared" si="10"/>
        <v>65.259921743991057</v>
      </c>
      <c r="H28" s="45">
        <v>100.95</v>
      </c>
      <c r="I28" s="40">
        <f t="shared" si="17"/>
        <v>360.53571428571428</v>
      </c>
      <c r="J28" s="40">
        <f t="shared" si="12"/>
        <v>425.79563602970535</v>
      </c>
      <c r="K28" s="38">
        <v>34.049999999999997</v>
      </c>
      <c r="L28" s="38">
        <f t="shared" si="15"/>
        <v>34.295786469699507</v>
      </c>
      <c r="M28" s="38">
        <v>30</v>
      </c>
      <c r="N28" s="38">
        <f t="shared" si="16"/>
        <v>33.333333333333336</v>
      </c>
      <c r="O28" s="40">
        <f t="shared" si="13"/>
        <v>205.86250000000001</v>
      </c>
      <c r="P28" s="40">
        <f t="shared" si="14"/>
        <v>493.42475583273819</v>
      </c>
      <c r="Q28" s="62"/>
      <c r="R28" s="100"/>
    </row>
    <row r="29" spans="1:18" ht="30" customHeight="1" x14ac:dyDescent="0.25">
      <c r="A29" s="88">
        <v>11</v>
      </c>
      <c r="B29" s="95" t="s">
        <v>848</v>
      </c>
      <c r="C29" s="87" t="s">
        <v>849</v>
      </c>
      <c r="D29" s="82" t="s">
        <v>727</v>
      </c>
      <c r="E29" s="38">
        <v>83.125</v>
      </c>
      <c r="F29" s="40">
        <f t="shared" si="9"/>
        <v>20.78125</v>
      </c>
      <c r="G29" s="40">
        <f t="shared" si="10"/>
        <v>33.188932364449414</v>
      </c>
      <c r="H29" s="38">
        <v>0</v>
      </c>
      <c r="I29" s="40">
        <f t="shared" si="17"/>
        <v>0</v>
      </c>
      <c r="J29" s="40">
        <f t="shared" si="12"/>
        <v>33.188932364449414</v>
      </c>
      <c r="K29" s="38">
        <v>128.5</v>
      </c>
      <c r="L29" s="38">
        <f t="shared" si="15"/>
        <v>129.4275642101729</v>
      </c>
      <c r="M29" s="38">
        <v>0</v>
      </c>
      <c r="N29" s="38">
        <f t="shared" si="16"/>
        <v>0</v>
      </c>
      <c r="O29" s="40">
        <f t="shared" si="13"/>
        <v>149.28125</v>
      </c>
      <c r="P29" s="40">
        <f t="shared" si="14"/>
        <v>162.61649657462232</v>
      </c>
      <c r="Q29" s="62"/>
      <c r="R29" s="100"/>
    </row>
    <row r="30" spans="1:18" ht="30" customHeight="1" x14ac:dyDescent="0.25">
      <c r="A30" s="88">
        <v>12</v>
      </c>
      <c r="B30" s="95" t="s">
        <v>784</v>
      </c>
      <c r="C30" s="87" t="s">
        <v>785</v>
      </c>
      <c r="D30" s="82" t="s">
        <v>727</v>
      </c>
      <c r="E30" s="38">
        <v>200.85499999999999</v>
      </c>
      <c r="F30" s="40">
        <f t="shared" si="9"/>
        <v>50.213749999999997</v>
      </c>
      <c r="G30" s="40">
        <f t="shared" si="10"/>
        <v>80.194442226303607</v>
      </c>
      <c r="H30" s="45">
        <v>60</v>
      </c>
      <c r="I30" s="40">
        <f t="shared" si="17"/>
        <v>214.28571428571428</v>
      </c>
      <c r="J30" s="40">
        <f t="shared" si="12"/>
        <v>294.48015651201786</v>
      </c>
      <c r="K30" s="38">
        <v>58.8</v>
      </c>
      <c r="L30" s="38">
        <f t="shared" si="15"/>
        <v>59.224441833137483</v>
      </c>
      <c r="M30" s="38">
        <v>40</v>
      </c>
      <c r="N30" s="38">
        <f t="shared" si="16"/>
        <v>44.444444444444443</v>
      </c>
      <c r="O30" s="40">
        <f t="shared" si="13"/>
        <v>209.01375000000002</v>
      </c>
      <c r="P30" s="40">
        <f t="shared" si="14"/>
        <v>398.14904278959978</v>
      </c>
      <c r="Q30" s="62"/>
      <c r="R30" s="100"/>
    </row>
    <row r="31" spans="1:18" ht="30" customHeight="1" x14ac:dyDescent="0.25">
      <c r="A31" s="88">
        <v>13</v>
      </c>
      <c r="B31" s="95" t="s">
        <v>852</v>
      </c>
      <c r="C31" s="87" t="s">
        <v>853</v>
      </c>
      <c r="D31" s="82" t="s">
        <v>727</v>
      </c>
      <c r="E31" s="38">
        <v>313.07499999999999</v>
      </c>
      <c r="F31" s="40">
        <f t="shared" si="9"/>
        <v>78.268749999999997</v>
      </c>
      <c r="G31" s="38">
        <v>125</v>
      </c>
      <c r="H31" s="38">
        <v>0</v>
      </c>
      <c r="I31" s="40">
        <f t="shared" si="17"/>
        <v>0</v>
      </c>
      <c r="J31" s="40">
        <f t="shared" si="12"/>
        <v>125</v>
      </c>
      <c r="K31" s="38">
        <v>10.45</v>
      </c>
      <c r="L31" s="38">
        <f t="shared" si="15"/>
        <v>10.525432264562699</v>
      </c>
      <c r="M31" s="38">
        <v>0</v>
      </c>
      <c r="N31" s="38">
        <f t="shared" si="16"/>
        <v>0</v>
      </c>
      <c r="O31" s="40">
        <f t="shared" si="13"/>
        <v>88.71875</v>
      </c>
      <c r="P31" s="40">
        <f t="shared" si="14"/>
        <v>135.52543226456271</v>
      </c>
      <c r="Q31" s="62"/>
      <c r="R31" s="100"/>
    </row>
    <row r="32" spans="1:18" ht="30" customHeight="1" x14ac:dyDescent="0.25">
      <c r="A32" s="88">
        <v>14</v>
      </c>
      <c r="B32" s="95" t="s">
        <v>325</v>
      </c>
      <c r="C32" s="87" t="s">
        <v>324</v>
      </c>
      <c r="D32" s="82" t="s">
        <v>727</v>
      </c>
      <c r="E32" s="40">
        <v>21.55</v>
      </c>
      <c r="F32" s="40">
        <f t="shared" si="9"/>
        <v>5.3875000000000002</v>
      </c>
      <c r="G32" s="40">
        <f t="shared" ref="G32:G33" si="18">F32*$G$31/$F$31</f>
        <v>8.6041683302722998</v>
      </c>
      <c r="H32" s="40">
        <v>32.1</v>
      </c>
      <c r="I32" s="40">
        <f t="shared" si="17"/>
        <v>114.64285714285714</v>
      </c>
      <c r="J32" s="40">
        <f t="shared" si="12"/>
        <v>123.24702547312944</v>
      </c>
      <c r="K32" s="40">
        <v>54.9</v>
      </c>
      <c r="L32" s="38">
        <f t="shared" si="15"/>
        <v>55.296290078898771</v>
      </c>
      <c r="M32" s="40">
        <v>0</v>
      </c>
      <c r="N32" s="38">
        <f t="shared" si="16"/>
        <v>0</v>
      </c>
      <c r="O32" s="40">
        <f t="shared" si="13"/>
        <v>92.387500000000003</v>
      </c>
      <c r="P32" s="40">
        <f t="shared" si="14"/>
        <v>178.54331555202822</v>
      </c>
      <c r="Q32" s="62"/>
      <c r="R32" s="100"/>
    </row>
    <row r="33" spans="1:18" ht="30" customHeight="1" x14ac:dyDescent="0.25">
      <c r="A33" s="88">
        <v>15</v>
      </c>
      <c r="B33" s="95" t="s">
        <v>465</v>
      </c>
      <c r="C33" s="87" t="s">
        <v>464</v>
      </c>
      <c r="D33" s="82" t="s">
        <v>727</v>
      </c>
      <c r="E33" s="38">
        <v>66.25</v>
      </c>
      <c r="F33" s="40">
        <f t="shared" si="9"/>
        <v>16.5625</v>
      </c>
      <c r="G33" s="40">
        <f t="shared" si="18"/>
        <v>26.451329553621338</v>
      </c>
      <c r="H33" s="45">
        <v>0</v>
      </c>
      <c r="I33" s="40">
        <f>H33*$I$24/$H$24</f>
        <v>0</v>
      </c>
      <c r="J33" s="40">
        <f t="shared" si="12"/>
        <v>26.451329553621338</v>
      </c>
      <c r="K33" s="38">
        <v>41.4</v>
      </c>
      <c r="L33" s="38">
        <f>K33*$L$19/$K$19</f>
        <v>41.698841698841697</v>
      </c>
      <c r="M33" s="38">
        <v>0</v>
      </c>
      <c r="N33" s="38">
        <f t="shared" si="16"/>
        <v>0</v>
      </c>
      <c r="O33" s="40">
        <f t="shared" si="13"/>
        <v>57.962499999999999</v>
      </c>
      <c r="P33" s="40">
        <f t="shared" si="14"/>
        <v>68.150171252463039</v>
      </c>
      <c r="Q33" s="62"/>
      <c r="R33" s="100"/>
    </row>
    <row r="34" spans="1:18" x14ac:dyDescent="0.25">
      <c r="A34" s="89"/>
      <c r="B34" s="89"/>
      <c r="C34" s="89"/>
      <c r="D34" s="50"/>
      <c r="E34" s="50"/>
      <c r="F34" s="50"/>
      <c r="G34" s="50"/>
      <c r="H34" s="50"/>
      <c r="I34" s="90"/>
      <c r="J34" s="90"/>
      <c r="K34" s="50"/>
      <c r="L34" s="90"/>
      <c r="M34" s="50"/>
      <c r="N34" s="90"/>
      <c r="O34" s="50"/>
      <c r="P34" s="50"/>
      <c r="Q34" s="50"/>
      <c r="R34" s="100"/>
    </row>
    <row r="35" spans="1:18" x14ac:dyDescent="0.25">
      <c r="A35" s="89"/>
      <c r="B35" s="89"/>
      <c r="C35" s="89"/>
      <c r="D35" s="50"/>
      <c r="E35" s="50"/>
      <c r="F35" s="50"/>
      <c r="G35" s="50"/>
      <c r="H35" s="50"/>
      <c r="I35" s="90"/>
      <c r="J35" s="90"/>
      <c r="K35" s="50"/>
      <c r="L35" s="90"/>
      <c r="M35" s="50"/>
      <c r="N35" s="90"/>
      <c r="O35" s="50"/>
      <c r="P35" s="50"/>
      <c r="Q35" s="50"/>
      <c r="R35" s="100"/>
    </row>
    <row r="36" spans="1:18" ht="15.75" x14ac:dyDescent="0.25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50"/>
      <c r="Q36" s="50"/>
      <c r="R36" s="100"/>
    </row>
    <row r="37" spans="1:18" ht="38.25" x14ac:dyDescent="0.25">
      <c r="A37" s="84" t="s">
        <v>285</v>
      </c>
      <c r="B37" s="84" t="s">
        <v>264</v>
      </c>
      <c r="C37" s="92" t="s">
        <v>284</v>
      </c>
      <c r="D37" s="74" t="s">
        <v>266</v>
      </c>
      <c r="E37" s="252" t="s">
        <v>267</v>
      </c>
      <c r="F37" s="252"/>
      <c r="G37" s="252"/>
      <c r="H37" s="252"/>
      <c r="I37" s="252"/>
      <c r="J37" s="84"/>
      <c r="K37" s="252" t="s">
        <v>268</v>
      </c>
      <c r="L37" s="252"/>
      <c r="M37" s="252" t="s">
        <v>269</v>
      </c>
      <c r="N37" s="252"/>
      <c r="O37" s="84"/>
      <c r="P37" s="41"/>
      <c r="Q37" s="50"/>
      <c r="R37" s="100"/>
    </row>
    <row r="38" spans="1:18" ht="64.5" x14ac:dyDescent="0.25">
      <c r="A38" s="249" t="s">
        <v>120</v>
      </c>
      <c r="B38" s="249"/>
      <c r="C38" s="249"/>
      <c r="D38" s="249"/>
      <c r="E38" s="79" t="s">
        <v>271</v>
      </c>
      <c r="F38" s="79" t="s">
        <v>272</v>
      </c>
      <c r="G38" s="79" t="s">
        <v>273</v>
      </c>
      <c r="H38" s="79" t="s">
        <v>274</v>
      </c>
      <c r="I38" s="59" t="s">
        <v>275</v>
      </c>
      <c r="J38" s="80" t="s">
        <v>276</v>
      </c>
      <c r="K38" s="79" t="s">
        <v>271</v>
      </c>
      <c r="L38" s="81" t="s">
        <v>277</v>
      </c>
      <c r="M38" s="79" t="s">
        <v>278</v>
      </c>
      <c r="N38" s="79" t="s">
        <v>282</v>
      </c>
      <c r="O38" s="84" t="s">
        <v>270</v>
      </c>
      <c r="P38" s="84" t="s">
        <v>279</v>
      </c>
      <c r="Q38" s="50"/>
      <c r="R38" s="100"/>
    </row>
    <row r="39" spans="1:18" ht="30" customHeight="1" x14ac:dyDescent="0.25">
      <c r="A39" s="82">
        <v>1</v>
      </c>
      <c r="B39" s="93" t="s">
        <v>877</v>
      </c>
      <c r="C39" s="87" t="s">
        <v>878</v>
      </c>
      <c r="D39" s="82" t="s">
        <v>736</v>
      </c>
      <c r="E39" s="38">
        <v>118.84</v>
      </c>
      <c r="F39" s="38">
        <f>E39/4</f>
        <v>29.71</v>
      </c>
      <c r="G39" s="38">
        <f>F39/$F$40*$G$40</f>
        <v>109.77276925919085</v>
      </c>
      <c r="H39" s="38">
        <v>0</v>
      </c>
      <c r="I39" s="38">
        <f>H39/H46*I46</f>
        <v>0</v>
      </c>
      <c r="J39" s="38">
        <f>G39+I39</f>
        <v>109.77276925919085</v>
      </c>
      <c r="K39" s="38">
        <v>3.15</v>
      </c>
      <c r="L39" s="38">
        <v>0</v>
      </c>
      <c r="M39" s="45">
        <v>20</v>
      </c>
      <c r="N39" s="38">
        <f>M39*$N$47/$M$47</f>
        <v>23.529411764705884</v>
      </c>
      <c r="O39" s="38">
        <f>F39+H39+K39+M39</f>
        <v>52.86</v>
      </c>
      <c r="P39" s="44">
        <f>J39+L39+N39</f>
        <v>133.30218102389674</v>
      </c>
      <c r="Q39" s="60"/>
      <c r="R39" s="100"/>
    </row>
    <row r="40" spans="1:18" ht="30" customHeight="1" x14ac:dyDescent="0.25">
      <c r="A40" s="82">
        <v>2</v>
      </c>
      <c r="B40" s="94" t="s">
        <v>121</v>
      </c>
      <c r="C40" s="87" t="s">
        <v>122</v>
      </c>
      <c r="D40" s="82" t="s">
        <v>736</v>
      </c>
      <c r="E40" s="38">
        <v>135.32499999999999</v>
      </c>
      <c r="F40" s="38">
        <f t="shared" ref="F40:F55" si="19">E40/4</f>
        <v>33.831249999999997</v>
      </c>
      <c r="G40" s="38">
        <v>125</v>
      </c>
      <c r="H40" s="45">
        <v>7.2</v>
      </c>
      <c r="I40" s="45">
        <f>H40/$H$46*$I$46</f>
        <v>14.400000000000002</v>
      </c>
      <c r="J40" s="38">
        <f t="shared" ref="J40:J55" si="20">G40+I40</f>
        <v>139.4</v>
      </c>
      <c r="K40" s="38">
        <v>45.4</v>
      </c>
      <c r="L40" s="38">
        <f>K40/$K$51*$L$51</f>
        <v>42.147609469286706</v>
      </c>
      <c r="M40" s="45">
        <v>110</v>
      </c>
      <c r="N40" s="38">
        <f t="shared" ref="N40:N46" si="21">M40*$N$47/$M$47</f>
        <v>129.41176470588235</v>
      </c>
      <c r="O40" s="38">
        <f t="shared" ref="O40:O54" si="22">F40+H40+K40+M40</f>
        <v>196.43125000000001</v>
      </c>
      <c r="P40" s="44">
        <f t="shared" ref="P40:P55" si="23">J40+L40+N40</f>
        <v>310.95937417516905</v>
      </c>
      <c r="Q40" s="60"/>
      <c r="R40" s="100"/>
    </row>
    <row r="41" spans="1:18" ht="30" customHeight="1" x14ac:dyDescent="0.25">
      <c r="A41" s="82">
        <v>3</v>
      </c>
      <c r="B41" s="94" t="s">
        <v>373</v>
      </c>
      <c r="C41" s="87" t="s">
        <v>370</v>
      </c>
      <c r="D41" s="82" t="s">
        <v>736</v>
      </c>
      <c r="E41" s="38">
        <v>92.25</v>
      </c>
      <c r="F41" s="38">
        <f t="shared" si="19"/>
        <v>23.0625</v>
      </c>
      <c r="G41" s="38">
        <f>F41/$F$40*$G$40</f>
        <v>85.211527803436169</v>
      </c>
      <c r="H41" s="45">
        <v>0</v>
      </c>
      <c r="I41" s="45">
        <f>H41/H46*I46</f>
        <v>0</v>
      </c>
      <c r="J41" s="38">
        <f t="shared" si="20"/>
        <v>85.211527803436169</v>
      </c>
      <c r="K41" s="38">
        <v>93.05</v>
      </c>
      <c r="L41" s="38">
        <f>K41/$K$51*$L$51</f>
        <v>86.384032183196666</v>
      </c>
      <c r="M41" s="45">
        <v>140</v>
      </c>
      <c r="N41" s="38">
        <f t="shared" si="21"/>
        <v>164.70588235294119</v>
      </c>
      <c r="O41" s="38">
        <f t="shared" si="22"/>
        <v>256.11250000000001</v>
      </c>
      <c r="P41" s="44">
        <f t="shared" si="23"/>
        <v>336.30144233957401</v>
      </c>
      <c r="Q41" s="60"/>
      <c r="R41" s="100"/>
    </row>
    <row r="42" spans="1:18" ht="30" customHeight="1" x14ac:dyDescent="0.25">
      <c r="A42" s="82">
        <v>4</v>
      </c>
      <c r="B42" s="94" t="s">
        <v>123</v>
      </c>
      <c r="C42" s="87" t="s">
        <v>530</v>
      </c>
      <c r="D42" s="82" t="s">
        <v>736</v>
      </c>
      <c r="E42" s="38">
        <v>46.465000000000003</v>
      </c>
      <c r="F42" s="38">
        <f t="shared" si="19"/>
        <v>11.616250000000001</v>
      </c>
      <c r="G42" s="38">
        <f t="shared" ref="G42:G55" si="24">F42/$F$40*$G$40</f>
        <v>42.91982264917791</v>
      </c>
      <c r="H42" s="38">
        <v>0</v>
      </c>
      <c r="I42" s="38">
        <f>H42/H46*I46</f>
        <v>0</v>
      </c>
      <c r="J42" s="38">
        <f t="shared" si="20"/>
        <v>42.91982264917791</v>
      </c>
      <c r="K42" s="38">
        <v>85.05</v>
      </c>
      <c r="L42" s="38">
        <f t="shared" ref="L42:L50" si="25">K42/$K$51*$L$51</f>
        <v>78.957140646758461</v>
      </c>
      <c r="M42" s="38">
        <v>30</v>
      </c>
      <c r="N42" s="38">
        <f t="shared" si="21"/>
        <v>35.294117647058826</v>
      </c>
      <c r="O42" s="38">
        <f t="shared" si="22"/>
        <v>126.66624999999999</v>
      </c>
      <c r="P42" s="44">
        <f t="shared" si="23"/>
        <v>157.17108094299522</v>
      </c>
      <c r="Q42" s="60"/>
      <c r="R42" s="100"/>
    </row>
    <row r="43" spans="1:18" ht="30" customHeight="1" x14ac:dyDescent="0.25">
      <c r="A43" s="82">
        <v>5</v>
      </c>
      <c r="B43" s="94" t="s">
        <v>388</v>
      </c>
      <c r="C43" s="87" t="s">
        <v>377</v>
      </c>
      <c r="D43" s="82" t="s">
        <v>736</v>
      </c>
      <c r="E43" s="38">
        <v>10</v>
      </c>
      <c r="F43" s="38">
        <f t="shared" si="19"/>
        <v>2.5</v>
      </c>
      <c r="G43" s="38">
        <f t="shared" si="24"/>
        <v>9.2370219841123227</v>
      </c>
      <c r="H43" s="38">
        <v>32.85</v>
      </c>
      <c r="I43" s="45">
        <f>H43/$H$46*$I$46</f>
        <v>65.7</v>
      </c>
      <c r="J43" s="38">
        <f t="shared" si="20"/>
        <v>74.93702198411232</v>
      </c>
      <c r="K43" s="38">
        <v>168.15</v>
      </c>
      <c r="L43" s="38">
        <f t="shared" si="25"/>
        <v>156.10397648151016</v>
      </c>
      <c r="M43" s="38">
        <v>40</v>
      </c>
      <c r="N43" s="38">
        <f t="shared" si="21"/>
        <v>47.058823529411768</v>
      </c>
      <c r="O43" s="38">
        <f t="shared" si="22"/>
        <v>243.5</v>
      </c>
      <c r="P43" s="44">
        <f t="shared" si="23"/>
        <v>278.09982199503423</v>
      </c>
      <c r="Q43" s="60"/>
      <c r="R43" s="100"/>
    </row>
    <row r="44" spans="1:18" ht="30" customHeight="1" x14ac:dyDescent="0.25">
      <c r="A44" s="82">
        <v>6</v>
      </c>
      <c r="B44" s="94" t="s">
        <v>83</v>
      </c>
      <c r="C44" s="87" t="s">
        <v>84</v>
      </c>
      <c r="D44" s="82" t="s">
        <v>736</v>
      </c>
      <c r="E44" s="38">
        <v>58.015000000000001</v>
      </c>
      <c r="F44" s="38">
        <f t="shared" si="19"/>
        <v>14.50375</v>
      </c>
      <c r="G44" s="38">
        <f t="shared" si="24"/>
        <v>53.588583040827643</v>
      </c>
      <c r="H44" s="38">
        <v>0</v>
      </c>
      <c r="I44" s="38">
        <f>H44/H46*I46</f>
        <v>0</v>
      </c>
      <c r="J44" s="38">
        <f t="shared" si="20"/>
        <v>53.588583040827643</v>
      </c>
      <c r="K44" s="38">
        <v>29.75</v>
      </c>
      <c r="L44" s="38">
        <f t="shared" si="25"/>
        <v>27.618752901129508</v>
      </c>
      <c r="M44" s="38">
        <v>30</v>
      </c>
      <c r="N44" s="38">
        <f t="shared" si="21"/>
        <v>35.294117647058826</v>
      </c>
      <c r="O44" s="38">
        <f t="shared" si="22"/>
        <v>74.253749999999997</v>
      </c>
      <c r="P44" s="44">
        <f t="shared" si="23"/>
        <v>116.50145358901598</v>
      </c>
      <c r="Q44" s="60"/>
      <c r="R44" s="100"/>
    </row>
    <row r="45" spans="1:18" ht="30" customHeight="1" x14ac:dyDescent="0.25">
      <c r="A45" s="82">
        <v>7</v>
      </c>
      <c r="B45" s="94" t="s">
        <v>737</v>
      </c>
      <c r="C45" s="87" t="s">
        <v>738</v>
      </c>
      <c r="D45" s="82" t="s">
        <v>736</v>
      </c>
      <c r="E45" s="38">
        <v>19.75</v>
      </c>
      <c r="F45" s="38">
        <f t="shared" si="19"/>
        <v>4.9375</v>
      </c>
      <c r="G45" s="38">
        <f t="shared" si="24"/>
        <v>18.243118418621837</v>
      </c>
      <c r="H45" s="38">
        <v>0</v>
      </c>
      <c r="I45" s="38">
        <f>H45/H46*I46</f>
        <v>0</v>
      </c>
      <c r="J45" s="38">
        <f t="shared" si="20"/>
        <v>18.243118418621837</v>
      </c>
      <c r="K45" s="38">
        <v>300.2</v>
      </c>
      <c r="L45" s="38">
        <f t="shared" si="25"/>
        <v>278.69410490484296</v>
      </c>
      <c r="M45" s="38">
        <v>20</v>
      </c>
      <c r="N45" s="38">
        <f t="shared" si="21"/>
        <v>23.529411764705884</v>
      </c>
      <c r="O45" s="38">
        <f t="shared" si="22"/>
        <v>325.13749999999999</v>
      </c>
      <c r="P45" s="44">
        <f t="shared" si="23"/>
        <v>320.46663508817073</v>
      </c>
      <c r="Q45" s="60"/>
      <c r="R45" s="100"/>
    </row>
    <row r="46" spans="1:18" ht="30" customHeight="1" x14ac:dyDescent="0.25">
      <c r="A46" s="82">
        <v>8</v>
      </c>
      <c r="B46" s="94" t="s">
        <v>39</v>
      </c>
      <c r="C46" s="87" t="s">
        <v>40</v>
      </c>
      <c r="D46" s="82" t="s">
        <v>736</v>
      </c>
      <c r="E46" s="38">
        <v>30.225000000000001</v>
      </c>
      <c r="F46" s="38">
        <f t="shared" si="19"/>
        <v>7.5562500000000004</v>
      </c>
      <c r="G46" s="38">
        <f t="shared" si="24"/>
        <v>27.918898946979496</v>
      </c>
      <c r="H46" s="38">
        <v>187.5</v>
      </c>
      <c r="I46" s="38">
        <v>375</v>
      </c>
      <c r="J46" s="38">
        <f t="shared" si="20"/>
        <v>402.91889894697948</v>
      </c>
      <c r="K46" s="38">
        <v>40.4</v>
      </c>
      <c r="L46" s="38">
        <f t="shared" si="25"/>
        <v>37.505802259012846</v>
      </c>
      <c r="M46" s="38">
        <v>50</v>
      </c>
      <c r="N46" s="38">
        <f t="shared" si="21"/>
        <v>58.823529411764703</v>
      </c>
      <c r="O46" s="38">
        <f t="shared" si="22"/>
        <v>285.45625000000001</v>
      </c>
      <c r="P46" s="44">
        <f t="shared" si="23"/>
        <v>499.24823061775703</v>
      </c>
      <c r="Q46" s="60"/>
      <c r="R46" s="100"/>
    </row>
    <row r="47" spans="1:18" ht="30" customHeight="1" x14ac:dyDescent="0.25">
      <c r="A47" s="82">
        <v>9</v>
      </c>
      <c r="B47" s="94" t="s">
        <v>392</v>
      </c>
      <c r="C47" s="87" t="s">
        <v>381</v>
      </c>
      <c r="D47" s="82" t="s">
        <v>736</v>
      </c>
      <c r="E47" s="38">
        <v>22.875</v>
      </c>
      <c r="F47" s="38">
        <f t="shared" si="19"/>
        <v>5.71875</v>
      </c>
      <c r="G47" s="38">
        <f t="shared" si="24"/>
        <v>21.129687788656941</v>
      </c>
      <c r="H47" s="38">
        <v>75</v>
      </c>
      <c r="I47" s="45">
        <f>H47/$H$46*$I$46</f>
        <v>150</v>
      </c>
      <c r="J47" s="38">
        <f t="shared" si="20"/>
        <v>171.12968778865695</v>
      </c>
      <c r="K47" s="38">
        <v>91</v>
      </c>
      <c r="L47" s="38">
        <f t="shared" si="25"/>
        <v>84.480891226984383</v>
      </c>
      <c r="M47" s="38">
        <v>170</v>
      </c>
      <c r="N47" s="38">
        <v>200</v>
      </c>
      <c r="O47" s="38">
        <f t="shared" si="22"/>
        <v>341.71875</v>
      </c>
      <c r="P47" s="44">
        <f t="shared" si="23"/>
        <v>455.61057901564135</v>
      </c>
      <c r="Q47" s="60"/>
      <c r="R47" s="100"/>
    </row>
    <row r="48" spans="1:18" ht="30" customHeight="1" x14ac:dyDescent="0.25">
      <c r="A48" s="82">
        <v>10</v>
      </c>
      <c r="B48" s="94" t="s">
        <v>681</v>
      </c>
      <c r="C48" s="87" t="s">
        <v>680</v>
      </c>
      <c r="D48" s="82" t="s">
        <v>736</v>
      </c>
      <c r="E48" s="38">
        <v>10</v>
      </c>
      <c r="F48" s="38">
        <f t="shared" si="19"/>
        <v>2.5</v>
      </c>
      <c r="G48" s="38">
        <f t="shared" si="24"/>
        <v>9.2370219841123227</v>
      </c>
      <c r="H48" s="38">
        <v>0</v>
      </c>
      <c r="I48" s="38">
        <f>H48/H46*I46</f>
        <v>0</v>
      </c>
      <c r="J48" s="38">
        <f t="shared" si="20"/>
        <v>9.2370219841123227</v>
      </c>
      <c r="K48" s="38">
        <v>38.200000000000003</v>
      </c>
      <c r="L48" s="38">
        <f t="shared" si="25"/>
        <v>35.463407086492346</v>
      </c>
      <c r="M48" s="38">
        <v>0</v>
      </c>
      <c r="N48" s="38">
        <f t="shared" ref="N48:N55" si="26">M48*$N$47/$M$47</f>
        <v>0</v>
      </c>
      <c r="O48" s="38">
        <f t="shared" si="22"/>
        <v>40.700000000000003</v>
      </c>
      <c r="P48" s="44">
        <f t="shared" si="23"/>
        <v>44.70042907060467</v>
      </c>
      <c r="Q48" s="60"/>
      <c r="R48" s="100"/>
    </row>
    <row r="49" spans="1:18" ht="30" customHeight="1" x14ac:dyDescent="0.25">
      <c r="A49" s="82">
        <v>11</v>
      </c>
      <c r="B49" s="94" t="s">
        <v>911</v>
      </c>
      <c r="C49" s="87" t="s">
        <v>912</v>
      </c>
      <c r="D49" s="82" t="s">
        <v>736</v>
      </c>
      <c r="E49" s="38">
        <v>46.96</v>
      </c>
      <c r="F49" s="38">
        <f t="shared" si="19"/>
        <v>11.74</v>
      </c>
      <c r="G49" s="38">
        <f t="shared" si="24"/>
        <v>43.377055237391474</v>
      </c>
      <c r="H49" s="38">
        <v>47.4</v>
      </c>
      <c r="I49" s="45">
        <f>H49/$H$46*$I$46</f>
        <v>94.799999999999983</v>
      </c>
      <c r="J49" s="38">
        <f t="shared" si="20"/>
        <v>138.17705523739147</v>
      </c>
      <c r="K49" s="38">
        <v>59.85</v>
      </c>
      <c r="L49" s="38">
        <f t="shared" si="25"/>
        <v>55.562432306978188</v>
      </c>
      <c r="M49" s="38">
        <v>140</v>
      </c>
      <c r="N49" s="38">
        <f t="shared" si="26"/>
        <v>164.70588235294119</v>
      </c>
      <c r="O49" s="38">
        <f t="shared" si="22"/>
        <v>258.99</v>
      </c>
      <c r="P49" s="44">
        <f t="shared" si="23"/>
        <v>358.44536989731085</v>
      </c>
      <c r="Q49" s="60"/>
      <c r="R49" s="100"/>
    </row>
    <row r="50" spans="1:18" ht="30" customHeight="1" x14ac:dyDescent="0.25">
      <c r="A50" s="82">
        <v>12</v>
      </c>
      <c r="B50" s="94" t="s">
        <v>743</v>
      </c>
      <c r="C50" s="87" t="s">
        <v>744</v>
      </c>
      <c r="D50" s="82" t="s">
        <v>736</v>
      </c>
      <c r="E50" s="38">
        <v>22.375</v>
      </c>
      <c r="F50" s="38">
        <f t="shared" si="19"/>
        <v>5.59375</v>
      </c>
      <c r="G50" s="38">
        <f t="shared" si="24"/>
        <v>20.667836689451324</v>
      </c>
      <c r="H50" s="38">
        <v>31.65</v>
      </c>
      <c r="I50" s="45">
        <f t="shared" ref="I50:I55" si="27">H50/$H$46*$I$46</f>
        <v>63.300000000000004</v>
      </c>
      <c r="J50" s="38">
        <f t="shared" si="20"/>
        <v>83.967836689451332</v>
      </c>
      <c r="K50" s="38">
        <v>0</v>
      </c>
      <c r="L50" s="38">
        <f t="shared" si="25"/>
        <v>0</v>
      </c>
      <c r="M50" s="38">
        <v>0</v>
      </c>
      <c r="N50" s="38">
        <f t="shared" si="26"/>
        <v>0</v>
      </c>
      <c r="O50" s="38">
        <f t="shared" si="22"/>
        <v>37.243749999999999</v>
      </c>
      <c r="P50" s="44">
        <f t="shared" si="23"/>
        <v>83.967836689451332</v>
      </c>
      <c r="Q50" s="60"/>
      <c r="R50" s="100"/>
    </row>
    <row r="51" spans="1:18" ht="30" customHeight="1" x14ac:dyDescent="0.25">
      <c r="A51" s="82">
        <v>13</v>
      </c>
      <c r="B51" s="94" t="s">
        <v>745</v>
      </c>
      <c r="C51" s="87" t="s">
        <v>746</v>
      </c>
      <c r="D51" s="82" t="s">
        <v>736</v>
      </c>
      <c r="E51" s="38">
        <v>70.75</v>
      </c>
      <c r="F51" s="38">
        <f t="shared" si="19"/>
        <v>17.6875</v>
      </c>
      <c r="G51" s="38">
        <f t="shared" si="24"/>
        <v>65.351930537594683</v>
      </c>
      <c r="H51" s="38">
        <v>0</v>
      </c>
      <c r="I51" s="45">
        <f t="shared" si="27"/>
        <v>0</v>
      </c>
      <c r="J51" s="38">
        <f t="shared" si="20"/>
        <v>65.351930537594683</v>
      </c>
      <c r="K51" s="38">
        <v>323.14999999999998</v>
      </c>
      <c r="L51" s="38">
        <v>300</v>
      </c>
      <c r="M51" s="38">
        <v>0</v>
      </c>
      <c r="N51" s="38">
        <f t="shared" si="26"/>
        <v>0</v>
      </c>
      <c r="O51" s="38">
        <f t="shared" si="22"/>
        <v>340.83749999999998</v>
      </c>
      <c r="P51" s="44">
        <f t="shared" si="23"/>
        <v>365.35193053759468</v>
      </c>
      <c r="Q51" s="60"/>
      <c r="R51" s="100"/>
    </row>
    <row r="52" spans="1:18" ht="30" customHeight="1" x14ac:dyDescent="0.25">
      <c r="A52" s="82">
        <v>14</v>
      </c>
      <c r="B52" s="94" t="s">
        <v>41</v>
      </c>
      <c r="C52" s="87" t="s">
        <v>42</v>
      </c>
      <c r="D52" s="82" t="s">
        <v>736</v>
      </c>
      <c r="E52" s="38">
        <v>89.2</v>
      </c>
      <c r="F52" s="38">
        <f t="shared" si="19"/>
        <v>22.3</v>
      </c>
      <c r="G52" s="38">
        <f t="shared" si="24"/>
        <v>82.394236098281922</v>
      </c>
      <c r="H52" s="38">
        <v>78.75</v>
      </c>
      <c r="I52" s="45">
        <f t="shared" si="27"/>
        <v>157.5</v>
      </c>
      <c r="J52" s="38">
        <f t="shared" si="20"/>
        <v>239.89423609828191</v>
      </c>
      <c r="K52" s="38">
        <v>43.4</v>
      </c>
      <c r="L52" s="38">
        <f t="shared" ref="L52:L55" si="28">K52/$K$51*$L$51</f>
        <v>40.290886585177162</v>
      </c>
      <c r="M52" s="38">
        <v>0</v>
      </c>
      <c r="N52" s="38">
        <f t="shared" si="26"/>
        <v>0</v>
      </c>
      <c r="O52" s="38">
        <f t="shared" si="22"/>
        <v>144.44999999999999</v>
      </c>
      <c r="P52" s="44">
        <f t="shared" si="23"/>
        <v>280.1851226834591</v>
      </c>
      <c r="Q52" s="60"/>
      <c r="R52" s="100"/>
    </row>
    <row r="53" spans="1:18" ht="30" customHeight="1" x14ac:dyDescent="0.25">
      <c r="A53" s="82">
        <v>15</v>
      </c>
      <c r="B53" s="94" t="s">
        <v>43</v>
      </c>
      <c r="C53" s="87" t="s">
        <v>44</v>
      </c>
      <c r="D53" s="82" t="s">
        <v>736</v>
      </c>
      <c r="E53" s="38">
        <v>21.25</v>
      </c>
      <c r="F53" s="38">
        <f t="shared" si="19"/>
        <v>5.3125</v>
      </c>
      <c r="G53" s="38">
        <f t="shared" si="24"/>
        <v>19.628671716238685</v>
      </c>
      <c r="H53" s="38">
        <v>186.3</v>
      </c>
      <c r="I53" s="45">
        <f t="shared" si="27"/>
        <v>372.6</v>
      </c>
      <c r="J53" s="38">
        <f t="shared" si="20"/>
        <v>392.22867171623869</v>
      </c>
      <c r="K53" s="38">
        <v>81.650000000000006</v>
      </c>
      <c r="L53" s="38">
        <f t="shared" si="28"/>
        <v>75.800711743772254</v>
      </c>
      <c r="M53" s="38">
        <v>170</v>
      </c>
      <c r="N53" s="38">
        <f t="shared" si="26"/>
        <v>200</v>
      </c>
      <c r="O53" s="38">
        <f t="shared" si="22"/>
        <v>443.26250000000005</v>
      </c>
      <c r="P53" s="44">
        <f t="shared" si="23"/>
        <v>668.02938346001088</v>
      </c>
      <c r="Q53" s="60"/>
      <c r="R53" s="100"/>
    </row>
    <row r="54" spans="1:18" ht="30" customHeight="1" x14ac:dyDescent="0.25">
      <c r="A54" s="82">
        <v>16</v>
      </c>
      <c r="B54" s="94" t="s">
        <v>640</v>
      </c>
      <c r="C54" s="87" t="s">
        <v>639</v>
      </c>
      <c r="D54" s="82" t="s">
        <v>736</v>
      </c>
      <c r="E54" s="38">
        <v>16.5</v>
      </c>
      <c r="F54" s="38">
        <f t="shared" si="19"/>
        <v>4.125</v>
      </c>
      <c r="G54" s="38">
        <f t="shared" si="24"/>
        <v>15.241086273785331</v>
      </c>
      <c r="H54" s="38">
        <v>0</v>
      </c>
      <c r="I54" s="45">
        <f t="shared" si="27"/>
        <v>0</v>
      </c>
      <c r="J54" s="38">
        <f t="shared" si="20"/>
        <v>15.241086273785331</v>
      </c>
      <c r="K54" s="38">
        <v>39.299999999999997</v>
      </c>
      <c r="L54" s="38">
        <f t="shared" si="28"/>
        <v>36.484604672752589</v>
      </c>
      <c r="M54" s="38">
        <v>0</v>
      </c>
      <c r="N54" s="38">
        <f t="shared" si="26"/>
        <v>0</v>
      </c>
      <c r="O54" s="38">
        <f t="shared" si="22"/>
        <v>43.424999999999997</v>
      </c>
      <c r="P54" s="44">
        <f t="shared" si="23"/>
        <v>51.725690946537924</v>
      </c>
      <c r="Q54" s="60"/>
      <c r="R54" s="100"/>
    </row>
    <row r="55" spans="1:18" ht="30" customHeight="1" x14ac:dyDescent="0.25">
      <c r="A55" s="82">
        <v>17</v>
      </c>
      <c r="B55" s="94" t="s">
        <v>45</v>
      </c>
      <c r="C55" s="87" t="s">
        <v>46</v>
      </c>
      <c r="D55" s="82" t="s">
        <v>736</v>
      </c>
      <c r="E55" s="38">
        <v>32.5</v>
      </c>
      <c r="F55" s="38">
        <f t="shared" si="19"/>
        <v>8.125</v>
      </c>
      <c r="G55" s="38">
        <f t="shared" si="24"/>
        <v>30.020321448365049</v>
      </c>
      <c r="H55" s="38">
        <v>0</v>
      </c>
      <c r="I55" s="45">
        <f t="shared" si="27"/>
        <v>0</v>
      </c>
      <c r="J55" s="38">
        <f t="shared" si="20"/>
        <v>30.020321448365049</v>
      </c>
      <c r="K55" s="45">
        <v>187.45</v>
      </c>
      <c r="L55" s="38">
        <f t="shared" si="28"/>
        <v>174.02135231316726</v>
      </c>
      <c r="M55" s="38">
        <v>0</v>
      </c>
      <c r="N55" s="38">
        <f t="shared" si="26"/>
        <v>0</v>
      </c>
      <c r="O55" s="38">
        <f>F55+H55+K55+M55</f>
        <v>195.57499999999999</v>
      </c>
      <c r="P55" s="44">
        <f t="shared" si="23"/>
        <v>204.04167376153231</v>
      </c>
      <c r="Q55" s="60"/>
      <c r="R55" s="100"/>
    </row>
    <row r="56" spans="1:18" x14ac:dyDescent="0.25">
      <c r="A56" s="101"/>
      <c r="B56" s="101"/>
      <c r="C56" s="101"/>
      <c r="D56" s="101"/>
      <c r="E56" s="50"/>
      <c r="F56" s="50"/>
      <c r="G56" s="50"/>
      <c r="H56" s="50"/>
      <c r="I56" s="90"/>
      <c r="J56" s="90"/>
      <c r="K56" s="50"/>
      <c r="L56" s="90"/>
      <c r="M56" s="50"/>
      <c r="N56" s="90"/>
      <c r="O56" s="50"/>
      <c r="P56" s="50"/>
      <c r="Q56" s="50"/>
      <c r="R56" s="100"/>
    </row>
    <row r="57" spans="1:18" ht="15.75" x14ac:dyDescent="0.25">
      <c r="A57" s="254"/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50"/>
      <c r="Q57" s="50"/>
      <c r="R57" s="100"/>
    </row>
    <row r="58" spans="1:18" ht="38.25" x14ac:dyDescent="0.25">
      <c r="A58" s="91" t="s">
        <v>285</v>
      </c>
      <c r="B58" s="84" t="s">
        <v>264</v>
      </c>
      <c r="C58" s="92" t="s">
        <v>284</v>
      </c>
      <c r="D58" s="74" t="s">
        <v>266</v>
      </c>
      <c r="E58" s="252" t="s">
        <v>267</v>
      </c>
      <c r="F58" s="252"/>
      <c r="G58" s="252"/>
      <c r="H58" s="252"/>
      <c r="I58" s="252"/>
      <c r="J58" s="84"/>
      <c r="K58" s="252" t="s">
        <v>268</v>
      </c>
      <c r="L58" s="252"/>
      <c r="M58" s="252" t="s">
        <v>269</v>
      </c>
      <c r="N58" s="252"/>
      <c r="O58" s="84"/>
      <c r="P58" s="41"/>
      <c r="Q58" s="78"/>
      <c r="R58" s="100"/>
    </row>
    <row r="59" spans="1:18" ht="64.5" x14ac:dyDescent="0.25">
      <c r="A59" s="249" t="s">
        <v>124</v>
      </c>
      <c r="B59" s="249"/>
      <c r="C59" s="249"/>
      <c r="D59" s="249"/>
      <c r="E59" s="79" t="s">
        <v>271</v>
      </c>
      <c r="F59" s="79" t="s">
        <v>272</v>
      </c>
      <c r="G59" s="79" t="s">
        <v>273</v>
      </c>
      <c r="H59" s="79" t="s">
        <v>274</v>
      </c>
      <c r="I59" s="59" t="s">
        <v>275</v>
      </c>
      <c r="J59" s="80" t="s">
        <v>276</v>
      </c>
      <c r="K59" s="79" t="s">
        <v>271</v>
      </c>
      <c r="L59" s="81" t="s">
        <v>277</v>
      </c>
      <c r="M59" s="79" t="s">
        <v>278</v>
      </c>
      <c r="N59" s="79" t="s">
        <v>282</v>
      </c>
      <c r="O59" s="84" t="s">
        <v>270</v>
      </c>
      <c r="P59" s="84" t="s">
        <v>279</v>
      </c>
      <c r="Q59" s="50"/>
      <c r="R59" s="100"/>
    </row>
    <row r="60" spans="1:18" ht="30" customHeight="1" x14ac:dyDescent="0.25">
      <c r="A60" s="85">
        <v>1</v>
      </c>
      <c r="B60" s="86" t="s">
        <v>7</v>
      </c>
      <c r="C60" s="87" t="s">
        <v>8</v>
      </c>
      <c r="D60" s="82" t="s">
        <v>747</v>
      </c>
      <c r="E60" s="52">
        <v>0</v>
      </c>
      <c r="F60" s="52">
        <f>E60/4</f>
        <v>0</v>
      </c>
      <c r="G60" s="51">
        <f>F60*$G$65/$F$65</f>
        <v>0</v>
      </c>
      <c r="H60" s="52">
        <v>0</v>
      </c>
      <c r="I60" s="44">
        <f t="shared" ref="I60:I62" si="29">H60*$I$63/$H$63</f>
        <v>0</v>
      </c>
      <c r="J60" s="44">
        <f>G60+I60</f>
        <v>0</v>
      </c>
      <c r="K60" s="52">
        <v>30</v>
      </c>
      <c r="L60" s="44">
        <f>K60*$L$67/$K$67</f>
        <v>54.978619425778867</v>
      </c>
      <c r="M60" s="52">
        <v>0</v>
      </c>
      <c r="N60" s="44">
        <f t="shared" ref="N60:N61" si="30">M60*$N$62/$M$62</f>
        <v>0</v>
      </c>
      <c r="O60" s="44">
        <f>F60+H60+K60+M60</f>
        <v>30</v>
      </c>
      <c r="P60" s="44">
        <f>J60+L60+N60</f>
        <v>54.978619425778867</v>
      </c>
      <c r="Q60" s="62"/>
      <c r="R60" s="100"/>
    </row>
    <row r="61" spans="1:18" ht="30" customHeight="1" x14ac:dyDescent="0.25">
      <c r="A61" s="85">
        <v>2</v>
      </c>
      <c r="B61" s="86" t="s">
        <v>652</v>
      </c>
      <c r="C61" s="87" t="s">
        <v>651</v>
      </c>
      <c r="D61" s="82" t="s">
        <v>747</v>
      </c>
      <c r="E61" s="52">
        <v>52.634999999999998</v>
      </c>
      <c r="F61" s="52">
        <f t="shared" ref="F61:F71" si="31">E61/4</f>
        <v>13.15875</v>
      </c>
      <c r="G61" s="51">
        <f>F61*$G$65/$F$65</f>
        <v>45.375</v>
      </c>
      <c r="H61" s="51">
        <v>0</v>
      </c>
      <c r="I61" s="44">
        <f t="shared" si="29"/>
        <v>0</v>
      </c>
      <c r="J61" s="44">
        <f t="shared" ref="J61:J71" si="32">G61+I61</f>
        <v>45.375</v>
      </c>
      <c r="K61" s="52">
        <v>42.4</v>
      </c>
      <c r="L61" s="44">
        <f t="shared" ref="L61:L71" si="33">K61*$L$67/$K$67</f>
        <v>77.7031154551008</v>
      </c>
      <c r="M61" s="52">
        <v>30</v>
      </c>
      <c r="N61" s="44">
        <f t="shared" si="30"/>
        <v>42.857142857142854</v>
      </c>
      <c r="O61" s="44">
        <f t="shared" ref="O61:O71" si="34">F61+H61+K61+M61</f>
        <v>85.558750000000003</v>
      </c>
      <c r="P61" s="44">
        <f t="shared" ref="P61:P71" si="35">J61+L61+N61</f>
        <v>165.93525831224366</v>
      </c>
      <c r="Q61" s="62"/>
      <c r="R61" s="100"/>
    </row>
    <row r="62" spans="1:18" ht="30" customHeight="1" x14ac:dyDescent="0.25">
      <c r="A62" s="85">
        <v>3</v>
      </c>
      <c r="B62" s="86" t="s">
        <v>792</v>
      </c>
      <c r="C62" s="87" t="s">
        <v>793</v>
      </c>
      <c r="D62" s="82" t="s">
        <v>747</v>
      </c>
      <c r="E62" s="52">
        <v>30</v>
      </c>
      <c r="F62" s="52">
        <f t="shared" si="31"/>
        <v>7.5</v>
      </c>
      <c r="G62" s="51">
        <f t="shared" ref="G62:G64" si="36">F62*$G$65/$F$65</f>
        <v>25.862068965517242</v>
      </c>
      <c r="H62" s="51">
        <v>0</v>
      </c>
      <c r="I62" s="44">
        <f t="shared" si="29"/>
        <v>0</v>
      </c>
      <c r="J62" s="44">
        <f t="shared" si="32"/>
        <v>25.862068965517242</v>
      </c>
      <c r="K62" s="52">
        <v>155.1</v>
      </c>
      <c r="L62" s="44">
        <f t="shared" si="33"/>
        <v>284.23946243127676</v>
      </c>
      <c r="M62" s="52">
        <v>140</v>
      </c>
      <c r="N62" s="44">
        <v>200</v>
      </c>
      <c r="O62" s="44">
        <f t="shared" si="34"/>
        <v>302.60000000000002</v>
      </c>
      <c r="P62" s="44">
        <f t="shared" si="35"/>
        <v>510.10153139679403</v>
      </c>
      <c r="Q62" s="62"/>
      <c r="R62" s="100"/>
    </row>
    <row r="63" spans="1:18" ht="30" customHeight="1" x14ac:dyDescent="0.25">
      <c r="A63" s="85">
        <v>4</v>
      </c>
      <c r="B63" s="86" t="s">
        <v>794</v>
      </c>
      <c r="C63" s="87" t="s">
        <v>795</v>
      </c>
      <c r="D63" s="82" t="s">
        <v>747</v>
      </c>
      <c r="E63" s="52">
        <v>103.24</v>
      </c>
      <c r="F63" s="52">
        <f t="shared" si="31"/>
        <v>25.81</v>
      </c>
      <c r="G63" s="51">
        <f t="shared" si="36"/>
        <v>89</v>
      </c>
      <c r="H63" s="51">
        <v>75</v>
      </c>
      <c r="I63" s="44">
        <v>375</v>
      </c>
      <c r="J63" s="44">
        <f t="shared" si="32"/>
        <v>464</v>
      </c>
      <c r="K63" s="52">
        <v>33</v>
      </c>
      <c r="L63" s="44">
        <f t="shared" si="33"/>
        <v>60.476481368356751</v>
      </c>
      <c r="M63" s="52">
        <v>0</v>
      </c>
      <c r="N63" s="44">
        <f>M63*$N$62/$M$62</f>
        <v>0</v>
      </c>
      <c r="O63" s="44">
        <f t="shared" si="34"/>
        <v>133.81</v>
      </c>
      <c r="P63" s="44">
        <f t="shared" si="35"/>
        <v>524.47648136835676</v>
      </c>
      <c r="Q63" s="62"/>
      <c r="R63" s="100"/>
    </row>
    <row r="64" spans="1:18" ht="30" customHeight="1" x14ac:dyDescent="0.25">
      <c r="A64" s="85">
        <v>5</v>
      </c>
      <c r="B64" s="86" t="s">
        <v>798</v>
      </c>
      <c r="C64" s="87" t="s">
        <v>799</v>
      </c>
      <c r="D64" s="82" t="s">
        <v>747</v>
      </c>
      <c r="E64" s="52">
        <v>0</v>
      </c>
      <c r="F64" s="52">
        <f t="shared" si="31"/>
        <v>0</v>
      </c>
      <c r="G64" s="51">
        <f t="shared" si="36"/>
        <v>0</v>
      </c>
      <c r="H64" s="51">
        <v>52.65</v>
      </c>
      <c r="I64" s="44">
        <f>H64*$I$63/$H$63</f>
        <v>263.25</v>
      </c>
      <c r="J64" s="44">
        <f t="shared" si="32"/>
        <v>263.25</v>
      </c>
      <c r="K64" s="52">
        <v>19.05</v>
      </c>
      <c r="L64" s="44">
        <f t="shared" si="33"/>
        <v>34.911423335369584</v>
      </c>
      <c r="M64" s="52">
        <v>120</v>
      </c>
      <c r="N64" s="44">
        <f t="shared" ref="N64:N71" si="37">M64*$N$62/$M$62</f>
        <v>171.42857142857142</v>
      </c>
      <c r="O64" s="44">
        <f t="shared" si="34"/>
        <v>191.7</v>
      </c>
      <c r="P64" s="44">
        <f t="shared" si="35"/>
        <v>469.58999476394104</v>
      </c>
      <c r="Q64" s="62"/>
      <c r="R64" s="100"/>
    </row>
    <row r="65" spans="1:19" ht="30" customHeight="1" x14ac:dyDescent="0.25">
      <c r="A65" s="85">
        <v>6</v>
      </c>
      <c r="B65" s="86" t="s">
        <v>33</v>
      </c>
      <c r="C65" s="87" t="s">
        <v>34</v>
      </c>
      <c r="D65" s="82" t="s">
        <v>747</v>
      </c>
      <c r="E65" s="52">
        <v>145</v>
      </c>
      <c r="F65" s="52">
        <f t="shared" si="31"/>
        <v>36.25</v>
      </c>
      <c r="G65" s="51">
        <v>125</v>
      </c>
      <c r="H65" s="51">
        <v>0</v>
      </c>
      <c r="I65" s="44">
        <f t="shared" ref="I65:I71" si="38">H65*$I$63/$H$63</f>
        <v>0</v>
      </c>
      <c r="J65" s="44">
        <f t="shared" si="32"/>
        <v>125</v>
      </c>
      <c r="K65" s="52">
        <v>119.4</v>
      </c>
      <c r="L65" s="44">
        <f t="shared" si="33"/>
        <v>218.81490531459988</v>
      </c>
      <c r="M65" s="52">
        <v>0</v>
      </c>
      <c r="N65" s="44">
        <f t="shared" si="37"/>
        <v>0</v>
      </c>
      <c r="O65" s="44">
        <f t="shared" si="34"/>
        <v>155.65</v>
      </c>
      <c r="P65" s="44">
        <f t="shared" si="35"/>
        <v>343.81490531459986</v>
      </c>
      <c r="Q65" s="62"/>
      <c r="R65" s="100"/>
    </row>
    <row r="66" spans="1:19" ht="30" customHeight="1" x14ac:dyDescent="0.25">
      <c r="A66" s="85">
        <v>7</v>
      </c>
      <c r="B66" s="86" t="s">
        <v>800</v>
      </c>
      <c r="C66" s="87" t="s">
        <v>801</v>
      </c>
      <c r="D66" s="82" t="s">
        <v>747</v>
      </c>
      <c r="E66" s="52">
        <v>44.875</v>
      </c>
      <c r="F66" s="52">
        <f t="shared" si="31"/>
        <v>11.21875</v>
      </c>
      <c r="G66" s="51">
        <f>F66*$G$65/$F$65</f>
        <v>38.685344827586206</v>
      </c>
      <c r="H66" s="51">
        <v>7.5</v>
      </c>
      <c r="I66" s="44">
        <f t="shared" si="38"/>
        <v>37.5</v>
      </c>
      <c r="J66" s="44">
        <f t="shared" si="32"/>
        <v>76.185344827586206</v>
      </c>
      <c r="K66" s="52">
        <v>30.75</v>
      </c>
      <c r="L66" s="44">
        <f t="shared" si="33"/>
        <v>56.353084911423338</v>
      </c>
      <c r="M66" s="52">
        <v>20</v>
      </c>
      <c r="N66" s="44">
        <f t="shared" si="37"/>
        <v>28.571428571428573</v>
      </c>
      <c r="O66" s="44">
        <f t="shared" si="34"/>
        <v>69.46875</v>
      </c>
      <c r="P66" s="44">
        <f t="shared" si="35"/>
        <v>161.10985831043811</v>
      </c>
      <c r="Q66" s="62"/>
      <c r="R66" s="100"/>
    </row>
    <row r="67" spans="1:19" ht="30" customHeight="1" x14ac:dyDescent="0.25">
      <c r="A67" s="85">
        <v>8</v>
      </c>
      <c r="B67" s="86" t="s">
        <v>802</v>
      </c>
      <c r="C67" s="87" t="s">
        <v>803</v>
      </c>
      <c r="D67" s="82" t="s">
        <v>747</v>
      </c>
      <c r="E67" s="52">
        <v>25.574999999999999</v>
      </c>
      <c r="F67" s="52">
        <f t="shared" si="31"/>
        <v>6.3937499999999998</v>
      </c>
      <c r="G67" s="51">
        <f t="shared" ref="G67:G71" si="39">F67*$G$65/$F$65</f>
        <v>22.047413793103448</v>
      </c>
      <c r="H67" s="51">
        <v>0</v>
      </c>
      <c r="I67" s="44">
        <f t="shared" si="38"/>
        <v>0</v>
      </c>
      <c r="J67" s="44">
        <f t="shared" si="32"/>
        <v>22.047413793103448</v>
      </c>
      <c r="K67" s="52">
        <v>163.69999999999999</v>
      </c>
      <c r="L67" s="51">
        <v>300</v>
      </c>
      <c r="M67" s="52">
        <v>50</v>
      </c>
      <c r="N67" s="44">
        <f t="shared" si="37"/>
        <v>71.428571428571431</v>
      </c>
      <c r="O67" s="44">
        <f t="shared" si="34"/>
        <v>220.09375</v>
      </c>
      <c r="P67" s="44">
        <f t="shared" si="35"/>
        <v>393.47598522167488</v>
      </c>
      <c r="Q67" s="62"/>
      <c r="R67" s="100"/>
    </row>
    <row r="68" spans="1:19" ht="30" customHeight="1" x14ac:dyDescent="0.25">
      <c r="A68" s="85">
        <v>9</v>
      </c>
      <c r="B68" s="86" t="s">
        <v>808</v>
      </c>
      <c r="C68" s="87" t="s">
        <v>809</v>
      </c>
      <c r="D68" s="82" t="s">
        <v>747</v>
      </c>
      <c r="E68" s="52">
        <v>61.25</v>
      </c>
      <c r="F68" s="52">
        <f t="shared" si="31"/>
        <v>15.3125</v>
      </c>
      <c r="G68" s="51">
        <f t="shared" si="39"/>
        <v>52.801724137931032</v>
      </c>
      <c r="H68" s="51">
        <v>0</v>
      </c>
      <c r="I68" s="44">
        <f t="shared" si="38"/>
        <v>0</v>
      </c>
      <c r="J68" s="44">
        <f t="shared" si="32"/>
        <v>52.801724137931032</v>
      </c>
      <c r="K68" s="52">
        <v>10.9</v>
      </c>
      <c r="L68" s="44">
        <f t="shared" si="33"/>
        <v>19.975565058032988</v>
      </c>
      <c r="M68" s="52">
        <v>0</v>
      </c>
      <c r="N68" s="44">
        <f t="shared" si="37"/>
        <v>0</v>
      </c>
      <c r="O68" s="44">
        <f t="shared" si="34"/>
        <v>26.212499999999999</v>
      </c>
      <c r="P68" s="44">
        <f t="shared" si="35"/>
        <v>72.777289195964016</v>
      </c>
      <c r="Q68" s="62"/>
      <c r="R68" s="100"/>
    </row>
    <row r="69" spans="1:19" ht="30" customHeight="1" x14ac:dyDescent="0.25">
      <c r="A69" s="85">
        <v>10</v>
      </c>
      <c r="B69" s="86" t="s">
        <v>489</v>
      </c>
      <c r="C69" s="87" t="s">
        <v>488</v>
      </c>
      <c r="D69" s="82" t="s">
        <v>747</v>
      </c>
      <c r="E69" s="52">
        <v>14.29</v>
      </c>
      <c r="F69" s="52">
        <f t="shared" si="31"/>
        <v>3.5724999999999998</v>
      </c>
      <c r="G69" s="51">
        <f t="shared" si="39"/>
        <v>12.318965517241379</v>
      </c>
      <c r="H69" s="51">
        <v>48.3</v>
      </c>
      <c r="I69" s="44">
        <f t="shared" si="38"/>
        <v>241.5</v>
      </c>
      <c r="J69" s="44">
        <f t="shared" si="32"/>
        <v>253.81896551724137</v>
      </c>
      <c r="K69" s="52">
        <v>43.55</v>
      </c>
      <c r="L69" s="44">
        <f t="shared" si="33"/>
        <v>79.810629199755653</v>
      </c>
      <c r="M69" s="52">
        <v>20</v>
      </c>
      <c r="N69" s="44">
        <f t="shared" si="37"/>
        <v>28.571428571428573</v>
      </c>
      <c r="O69" s="44">
        <f t="shared" si="34"/>
        <v>115.42249999999999</v>
      </c>
      <c r="P69" s="44">
        <f t="shared" si="35"/>
        <v>362.20102328842557</v>
      </c>
      <c r="Q69" s="62"/>
      <c r="R69" s="100"/>
    </row>
    <row r="70" spans="1:19" ht="30" customHeight="1" x14ac:dyDescent="0.25">
      <c r="A70" s="85">
        <v>11</v>
      </c>
      <c r="B70" s="86" t="s">
        <v>648</v>
      </c>
      <c r="C70" s="87" t="s">
        <v>647</v>
      </c>
      <c r="D70" s="82" t="s">
        <v>747</v>
      </c>
      <c r="E70" s="52">
        <v>63.195</v>
      </c>
      <c r="F70" s="52">
        <f t="shared" si="31"/>
        <v>15.79875</v>
      </c>
      <c r="G70" s="51">
        <f t="shared" si="39"/>
        <v>54.478448275862071</v>
      </c>
      <c r="H70" s="51">
        <v>0</v>
      </c>
      <c r="I70" s="44">
        <f t="shared" si="38"/>
        <v>0</v>
      </c>
      <c r="J70" s="44">
        <f t="shared" si="32"/>
        <v>54.478448275862071</v>
      </c>
      <c r="K70" s="52">
        <v>27.8</v>
      </c>
      <c r="L70" s="44">
        <f t="shared" si="33"/>
        <v>50.946854001221752</v>
      </c>
      <c r="M70" s="52">
        <v>40</v>
      </c>
      <c r="N70" s="44">
        <f t="shared" si="37"/>
        <v>57.142857142857146</v>
      </c>
      <c r="O70" s="44">
        <f t="shared" si="34"/>
        <v>83.598749999999995</v>
      </c>
      <c r="P70" s="44">
        <f t="shared" si="35"/>
        <v>162.56815941994097</v>
      </c>
      <c r="Q70" s="62"/>
      <c r="R70" s="100"/>
    </row>
    <row r="71" spans="1:19" ht="30" customHeight="1" x14ac:dyDescent="0.25">
      <c r="A71" s="85">
        <v>12</v>
      </c>
      <c r="B71" s="86" t="s">
        <v>810</v>
      </c>
      <c r="C71" s="87" t="s">
        <v>811</v>
      </c>
      <c r="D71" s="82" t="s">
        <v>747</v>
      </c>
      <c r="E71" s="52">
        <v>42.854999999999997</v>
      </c>
      <c r="F71" s="52">
        <f t="shared" si="31"/>
        <v>10.713749999999999</v>
      </c>
      <c r="G71" s="51">
        <f t="shared" si="39"/>
        <v>36.943965517241381</v>
      </c>
      <c r="H71" s="51">
        <v>0</v>
      </c>
      <c r="I71" s="44">
        <f t="shared" si="38"/>
        <v>0</v>
      </c>
      <c r="J71" s="44">
        <f t="shared" si="32"/>
        <v>36.943965517241381</v>
      </c>
      <c r="K71" s="52">
        <v>84.95</v>
      </c>
      <c r="L71" s="44">
        <f t="shared" si="33"/>
        <v>155.68112400733048</v>
      </c>
      <c r="M71" s="52">
        <v>40</v>
      </c>
      <c r="N71" s="44">
        <f t="shared" si="37"/>
        <v>57.142857142857146</v>
      </c>
      <c r="O71" s="44">
        <f t="shared" si="34"/>
        <v>135.66374999999999</v>
      </c>
      <c r="P71" s="44">
        <f t="shared" si="35"/>
        <v>249.76794666742902</v>
      </c>
      <c r="Q71" s="62"/>
      <c r="R71" s="100"/>
    </row>
    <row r="72" spans="1:19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100"/>
    </row>
    <row r="73" spans="1:19" ht="15.75" x14ac:dyDescent="0.25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5"/>
      <c r="P73" s="50"/>
      <c r="Q73" s="50"/>
      <c r="R73" s="100"/>
    </row>
    <row r="74" spans="1:19" ht="38.25" x14ac:dyDescent="0.25">
      <c r="A74" s="91" t="s">
        <v>285</v>
      </c>
      <c r="B74" s="84" t="s">
        <v>264</v>
      </c>
      <c r="C74" s="92" t="s">
        <v>284</v>
      </c>
      <c r="D74" s="74" t="s">
        <v>266</v>
      </c>
      <c r="E74" s="252" t="s">
        <v>267</v>
      </c>
      <c r="F74" s="252"/>
      <c r="G74" s="252"/>
      <c r="H74" s="252"/>
      <c r="I74" s="252"/>
      <c r="J74" s="84"/>
      <c r="K74" s="252" t="s">
        <v>268</v>
      </c>
      <c r="L74" s="252"/>
      <c r="M74" s="252" t="s">
        <v>269</v>
      </c>
      <c r="N74" s="252"/>
      <c r="O74" s="84"/>
      <c r="P74" s="97"/>
      <c r="Q74" s="78"/>
      <c r="R74" s="100"/>
    </row>
    <row r="75" spans="1:19" ht="64.5" x14ac:dyDescent="0.25">
      <c r="A75" s="249" t="s">
        <v>125</v>
      </c>
      <c r="B75" s="249"/>
      <c r="C75" s="249"/>
      <c r="D75" s="249"/>
      <c r="E75" s="79" t="s">
        <v>271</v>
      </c>
      <c r="F75" s="79" t="s">
        <v>272</v>
      </c>
      <c r="G75" s="79" t="s">
        <v>273</v>
      </c>
      <c r="H75" s="79" t="s">
        <v>274</v>
      </c>
      <c r="I75" s="59" t="s">
        <v>275</v>
      </c>
      <c r="J75" s="80" t="s">
        <v>276</v>
      </c>
      <c r="K75" s="79" t="s">
        <v>271</v>
      </c>
      <c r="L75" s="81" t="s">
        <v>277</v>
      </c>
      <c r="M75" s="79" t="s">
        <v>278</v>
      </c>
      <c r="N75" s="79" t="s">
        <v>282</v>
      </c>
      <c r="O75" s="84" t="s">
        <v>270</v>
      </c>
      <c r="P75" s="84" t="s">
        <v>279</v>
      </c>
      <c r="Q75" s="50"/>
      <c r="R75" s="100"/>
    </row>
    <row r="76" spans="1:19" ht="30" customHeight="1" x14ac:dyDescent="0.25">
      <c r="A76" s="85">
        <v>1</v>
      </c>
      <c r="B76" s="95" t="s">
        <v>347</v>
      </c>
      <c r="C76" s="99" t="s">
        <v>345</v>
      </c>
      <c r="D76" s="82" t="s">
        <v>763</v>
      </c>
      <c r="E76" s="38">
        <v>219.625</v>
      </c>
      <c r="F76" s="38">
        <f>E76/4</f>
        <v>54.90625</v>
      </c>
      <c r="G76" s="38">
        <f>F76*$G$92/$F$92</f>
        <v>65.11188719967744</v>
      </c>
      <c r="H76" s="38">
        <v>0</v>
      </c>
      <c r="I76" s="38">
        <f t="shared" ref="I76:I79" si="40">H76*$I$80/$H$80</f>
        <v>0</v>
      </c>
      <c r="J76" s="38">
        <f>G76+I76</f>
        <v>65.11188719967744</v>
      </c>
      <c r="K76" s="38">
        <v>62.55</v>
      </c>
      <c r="L76" s="45">
        <f>K76*$L$84/$K$84</f>
        <v>63.245702730030338</v>
      </c>
      <c r="M76" s="38">
        <v>30</v>
      </c>
      <c r="N76" s="38">
        <f>M76*$N$81/$M$81</f>
        <v>42.857142857142854</v>
      </c>
      <c r="O76" s="38">
        <f>F76+H76+K76+M76</f>
        <v>147.45625000000001</v>
      </c>
      <c r="P76" s="38">
        <f>J76+L76+N76</f>
        <v>171.21473278685065</v>
      </c>
      <c r="Q76" s="62"/>
      <c r="R76" s="102"/>
      <c r="S76" s="72"/>
    </row>
    <row r="77" spans="1:19" ht="30" customHeight="1" x14ac:dyDescent="0.25">
      <c r="A77" s="85">
        <v>2</v>
      </c>
      <c r="B77" s="95" t="s">
        <v>521</v>
      </c>
      <c r="C77" s="99" t="s">
        <v>520</v>
      </c>
      <c r="D77" s="82" t="s">
        <v>763</v>
      </c>
      <c r="E77" s="38">
        <v>381.25</v>
      </c>
      <c r="F77" s="38">
        <f t="shared" ref="F77:F94" si="41">E77/4</f>
        <v>95.3125</v>
      </c>
      <c r="G77" s="38">
        <f t="shared" ref="G77:G91" si="42">F77*$G$92/$F$92</f>
        <v>113.02860327775538</v>
      </c>
      <c r="H77" s="38">
        <v>0</v>
      </c>
      <c r="I77" s="38">
        <f t="shared" si="40"/>
        <v>0</v>
      </c>
      <c r="J77" s="38">
        <f t="shared" ref="J77:J94" si="43">G77+I77</f>
        <v>113.02860327775538</v>
      </c>
      <c r="K77" s="38">
        <v>28.9</v>
      </c>
      <c r="L77" s="45">
        <f t="shared" ref="L77:L83" si="44">K77*$L$84/$K$84</f>
        <v>29.221435793731043</v>
      </c>
      <c r="M77" s="38">
        <v>0</v>
      </c>
      <c r="N77" s="38">
        <f t="shared" ref="N77:N80" si="45">M77*$N$81/$M$81</f>
        <v>0</v>
      </c>
      <c r="O77" s="38">
        <f t="shared" ref="O77:O94" si="46">F77+H77+K77+M77</f>
        <v>124.21250000000001</v>
      </c>
      <c r="P77" s="38">
        <f t="shared" ref="P77:P94" si="47">J77+L77+N77</f>
        <v>142.25003907148641</v>
      </c>
      <c r="Q77" s="62"/>
      <c r="R77" s="102"/>
      <c r="S77" s="72"/>
    </row>
    <row r="78" spans="1:19" ht="30" customHeight="1" x14ac:dyDescent="0.25">
      <c r="A78" s="85">
        <v>3</v>
      </c>
      <c r="B78" s="95" t="s">
        <v>126</v>
      </c>
      <c r="C78" s="99" t="s">
        <v>127</v>
      </c>
      <c r="D78" s="82" t="s">
        <v>763</v>
      </c>
      <c r="E78" s="38">
        <v>264.125</v>
      </c>
      <c r="F78" s="38">
        <f t="shared" si="41"/>
        <v>66.03125</v>
      </c>
      <c r="G78" s="38">
        <f t="shared" si="42"/>
        <v>78.304734008490854</v>
      </c>
      <c r="H78" s="38">
        <v>0</v>
      </c>
      <c r="I78" s="38">
        <f t="shared" si="40"/>
        <v>0</v>
      </c>
      <c r="J78" s="38">
        <f t="shared" si="43"/>
        <v>78.304734008490854</v>
      </c>
      <c r="K78" s="38">
        <v>43.55</v>
      </c>
      <c r="L78" s="45">
        <f t="shared" si="44"/>
        <v>44.034378159757331</v>
      </c>
      <c r="M78" s="38">
        <v>0</v>
      </c>
      <c r="N78" s="38">
        <f t="shared" si="45"/>
        <v>0</v>
      </c>
      <c r="O78" s="38">
        <f t="shared" si="46"/>
        <v>109.58125</v>
      </c>
      <c r="P78" s="38">
        <f t="shared" si="47"/>
        <v>122.33911216824819</v>
      </c>
      <c r="Q78" s="62"/>
      <c r="R78" s="102"/>
      <c r="S78" s="72"/>
    </row>
    <row r="79" spans="1:19" ht="30" customHeight="1" x14ac:dyDescent="0.25">
      <c r="A79" s="85">
        <v>4</v>
      </c>
      <c r="B79" s="95" t="s">
        <v>822</v>
      </c>
      <c r="C79" s="99" t="s">
        <v>823</v>
      </c>
      <c r="D79" s="82" t="s">
        <v>763</v>
      </c>
      <c r="E79" s="38">
        <v>288.52499999999998</v>
      </c>
      <c r="F79" s="38">
        <f t="shared" si="41"/>
        <v>72.131249999999994</v>
      </c>
      <c r="G79" s="38">
        <f t="shared" si="42"/>
        <v>85.538564618267202</v>
      </c>
      <c r="H79" s="38">
        <v>30</v>
      </c>
      <c r="I79" s="38">
        <f t="shared" si="40"/>
        <v>67.567567567567565</v>
      </c>
      <c r="J79" s="38">
        <f t="shared" si="43"/>
        <v>153.10613218583478</v>
      </c>
      <c r="K79" s="38">
        <v>34.4</v>
      </c>
      <c r="L79" s="45">
        <f t="shared" si="44"/>
        <v>34.782608695652172</v>
      </c>
      <c r="M79" s="38">
        <v>30</v>
      </c>
      <c r="N79" s="38">
        <f t="shared" si="45"/>
        <v>42.857142857142854</v>
      </c>
      <c r="O79" s="38">
        <f t="shared" si="46"/>
        <v>166.53125</v>
      </c>
      <c r="P79" s="38">
        <f t="shared" si="47"/>
        <v>230.74588373862983</v>
      </c>
      <c r="Q79" s="62"/>
      <c r="R79" s="102"/>
      <c r="S79" s="72"/>
    </row>
    <row r="80" spans="1:19" ht="30" customHeight="1" x14ac:dyDescent="0.25">
      <c r="A80" s="85">
        <v>5</v>
      </c>
      <c r="B80" s="95" t="s">
        <v>513</v>
      </c>
      <c r="C80" s="99" t="s">
        <v>512</v>
      </c>
      <c r="D80" s="82" t="s">
        <v>763</v>
      </c>
      <c r="E80" s="38">
        <v>100</v>
      </c>
      <c r="F80" s="38">
        <f t="shared" si="41"/>
        <v>25</v>
      </c>
      <c r="G80" s="38">
        <f t="shared" si="42"/>
        <v>29.646846761378459</v>
      </c>
      <c r="H80" s="38">
        <v>166.5</v>
      </c>
      <c r="I80" s="38">
        <v>375</v>
      </c>
      <c r="J80" s="38">
        <f t="shared" si="43"/>
        <v>404.64684676137847</v>
      </c>
      <c r="K80" s="38">
        <v>33.4</v>
      </c>
      <c r="L80" s="45">
        <f t="shared" si="44"/>
        <v>33.771486349848331</v>
      </c>
      <c r="M80" s="38">
        <v>0</v>
      </c>
      <c r="N80" s="38">
        <f t="shared" si="45"/>
        <v>0</v>
      </c>
      <c r="O80" s="38">
        <f t="shared" si="46"/>
        <v>224.9</v>
      </c>
      <c r="P80" s="38">
        <f t="shared" si="47"/>
        <v>438.41833311122679</v>
      </c>
      <c r="Q80" s="62"/>
      <c r="R80" s="102"/>
      <c r="S80" s="72"/>
    </row>
    <row r="81" spans="1:19" ht="30" customHeight="1" x14ac:dyDescent="0.25">
      <c r="A81" s="85">
        <v>7</v>
      </c>
      <c r="B81" s="95" t="s">
        <v>588</v>
      </c>
      <c r="C81" s="99" t="s">
        <v>587</v>
      </c>
      <c r="D81" s="82" t="s">
        <v>763</v>
      </c>
      <c r="E81" s="38">
        <v>222.8</v>
      </c>
      <c r="F81" s="38">
        <f t="shared" si="41"/>
        <v>55.7</v>
      </c>
      <c r="G81" s="38">
        <f t="shared" si="42"/>
        <v>66.053174584351211</v>
      </c>
      <c r="H81" s="38">
        <v>30</v>
      </c>
      <c r="I81" s="38">
        <f>H81*$I$80/$H$80</f>
        <v>67.567567567567565</v>
      </c>
      <c r="J81" s="38">
        <f t="shared" si="43"/>
        <v>133.62074215191876</v>
      </c>
      <c r="K81" s="38">
        <v>37.9</v>
      </c>
      <c r="L81" s="45">
        <f t="shared" si="44"/>
        <v>38.321536905965623</v>
      </c>
      <c r="M81" s="38">
        <v>140</v>
      </c>
      <c r="N81" s="38">
        <v>200</v>
      </c>
      <c r="O81" s="38">
        <f t="shared" si="46"/>
        <v>263.60000000000002</v>
      </c>
      <c r="P81" s="38">
        <f t="shared" si="47"/>
        <v>371.94227905788438</v>
      </c>
      <c r="Q81" s="62"/>
      <c r="R81" s="102"/>
      <c r="S81" s="72"/>
    </row>
    <row r="82" spans="1:19" ht="30" customHeight="1" x14ac:dyDescent="0.25">
      <c r="A82" s="85">
        <v>8</v>
      </c>
      <c r="B82" s="95" t="s">
        <v>128</v>
      </c>
      <c r="C82" s="99" t="s">
        <v>129</v>
      </c>
      <c r="D82" s="82" t="s">
        <v>763</v>
      </c>
      <c r="E82" s="38">
        <v>88.02</v>
      </c>
      <c r="F82" s="38">
        <f t="shared" si="41"/>
        <v>22.004999999999999</v>
      </c>
      <c r="G82" s="38">
        <f t="shared" si="42"/>
        <v>26.09515451936532</v>
      </c>
      <c r="H82" s="38">
        <v>0</v>
      </c>
      <c r="I82" s="38">
        <f t="shared" ref="I82:I94" si="48">H82*$I$80/$H$80</f>
        <v>0</v>
      </c>
      <c r="J82" s="38">
        <f t="shared" si="43"/>
        <v>26.09515451936532</v>
      </c>
      <c r="K82" s="38">
        <v>177.25</v>
      </c>
      <c r="L82" s="45">
        <f t="shared" si="44"/>
        <v>179.22143579373105</v>
      </c>
      <c r="M82" s="38">
        <v>0</v>
      </c>
      <c r="N82" s="38">
        <f t="shared" ref="N82:N94" si="49">M82*$N$81/$M$81</f>
        <v>0</v>
      </c>
      <c r="O82" s="38">
        <f t="shared" si="46"/>
        <v>199.255</v>
      </c>
      <c r="P82" s="38">
        <f t="shared" si="47"/>
        <v>205.31659031309636</v>
      </c>
      <c r="Q82" s="62"/>
      <c r="R82" s="102"/>
      <c r="S82" s="72"/>
    </row>
    <row r="83" spans="1:19" ht="30" customHeight="1" x14ac:dyDescent="0.25">
      <c r="A83" s="85">
        <v>9</v>
      </c>
      <c r="B83" s="95" t="s">
        <v>422</v>
      </c>
      <c r="C83" s="99" t="s">
        <v>338</v>
      </c>
      <c r="D83" s="82" t="s">
        <v>763</v>
      </c>
      <c r="E83" s="38">
        <v>227.35</v>
      </c>
      <c r="F83" s="38">
        <f t="shared" si="41"/>
        <v>56.837499999999999</v>
      </c>
      <c r="G83" s="38">
        <f t="shared" si="42"/>
        <v>67.40210611199393</v>
      </c>
      <c r="H83" s="38">
        <v>0</v>
      </c>
      <c r="I83" s="38">
        <f t="shared" si="48"/>
        <v>0</v>
      </c>
      <c r="J83" s="38">
        <f t="shared" si="43"/>
        <v>67.40210611199393</v>
      </c>
      <c r="K83" s="38">
        <v>0.65</v>
      </c>
      <c r="L83" s="45">
        <f t="shared" si="44"/>
        <v>0.65722952477249752</v>
      </c>
      <c r="M83" s="38">
        <v>0</v>
      </c>
      <c r="N83" s="38">
        <f t="shared" si="49"/>
        <v>0</v>
      </c>
      <c r="O83" s="38">
        <f t="shared" si="46"/>
        <v>57.487499999999997</v>
      </c>
      <c r="P83" s="38">
        <f t="shared" si="47"/>
        <v>68.059335636766434</v>
      </c>
      <c r="Q83" s="62"/>
      <c r="R83" s="102"/>
      <c r="S83" s="72"/>
    </row>
    <row r="84" spans="1:19" ht="30" customHeight="1" x14ac:dyDescent="0.25">
      <c r="A84" s="85">
        <v>10</v>
      </c>
      <c r="B84" s="95" t="s">
        <v>766</v>
      </c>
      <c r="C84" s="99" t="s">
        <v>767</v>
      </c>
      <c r="D84" s="82" t="s">
        <v>763</v>
      </c>
      <c r="E84" s="38">
        <v>53.954999999999998</v>
      </c>
      <c r="F84" s="38">
        <f t="shared" si="41"/>
        <v>13.48875</v>
      </c>
      <c r="G84" s="38">
        <f t="shared" si="42"/>
        <v>15.995956170101747</v>
      </c>
      <c r="H84" s="38">
        <v>17.850000000000001</v>
      </c>
      <c r="I84" s="38">
        <f t="shared" si="48"/>
        <v>40.202702702702709</v>
      </c>
      <c r="J84" s="38">
        <f t="shared" si="43"/>
        <v>56.198658872804458</v>
      </c>
      <c r="K84" s="38">
        <v>296.7</v>
      </c>
      <c r="L84" s="38">
        <v>300</v>
      </c>
      <c r="M84" s="38">
        <v>40</v>
      </c>
      <c r="N84" s="38">
        <f t="shared" si="49"/>
        <v>57.142857142857146</v>
      </c>
      <c r="O84" s="38">
        <f t="shared" si="46"/>
        <v>368.03874999999999</v>
      </c>
      <c r="P84" s="38">
        <f t="shared" si="47"/>
        <v>413.34151601566163</v>
      </c>
      <c r="Q84" s="62"/>
      <c r="R84" s="102"/>
      <c r="S84" s="72"/>
    </row>
    <row r="85" spans="1:19" ht="30" customHeight="1" x14ac:dyDescent="0.25">
      <c r="A85" s="85">
        <v>11</v>
      </c>
      <c r="B85" s="95" t="s">
        <v>590</v>
      </c>
      <c r="C85" s="99" t="s">
        <v>589</v>
      </c>
      <c r="D85" s="82" t="s">
        <v>763</v>
      </c>
      <c r="E85" s="38">
        <v>154.94999999999999</v>
      </c>
      <c r="F85" s="38">
        <f t="shared" si="41"/>
        <v>38.737499999999997</v>
      </c>
      <c r="G85" s="38">
        <f t="shared" si="42"/>
        <v>45.937789056755925</v>
      </c>
      <c r="H85" s="38">
        <v>0</v>
      </c>
      <c r="I85" s="38">
        <f t="shared" si="48"/>
        <v>0</v>
      </c>
      <c r="J85" s="38">
        <f t="shared" si="43"/>
        <v>45.937789056755925</v>
      </c>
      <c r="K85" s="38">
        <v>204</v>
      </c>
      <c r="L85" s="45">
        <f t="shared" ref="L85:L94" si="50">K85*$L$84/$K$84</f>
        <v>206.26895854398384</v>
      </c>
      <c r="M85" s="38">
        <v>40</v>
      </c>
      <c r="N85" s="38">
        <f t="shared" si="49"/>
        <v>57.142857142857146</v>
      </c>
      <c r="O85" s="38">
        <f t="shared" si="46"/>
        <v>282.73750000000001</v>
      </c>
      <c r="P85" s="38">
        <f t="shared" si="47"/>
        <v>309.3496047435969</v>
      </c>
      <c r="Q85" s="62"/>
      <c r="R85" s="102"/>
      <c r="S85" s="72"/>
    </row>
    <row r="86" spans="1:19" ht="30" customHeight="1" x14ac:dyDescent="0.25">
      <c r="A86" s="85">
        <v>12</v>
      </c>
      <c r="B86" s="95" t="s">
        <v>660</v>
      </c>
      <c r="C86" s="99" t="s">
        <v>659</v>
      </c>
      <c r="D86" s="82" t="s">
        <v>763</v>
      </c>
      <c r="E86" s="38">
        <v>16.25</v>
      </c>
      <c r="F86" s="38">
        <f t="shared" si="41"/>
        <v>4.0625</v>
      </c>
      <c r="G86" s="38">
        <f t="shared" si="42"/>
        <v>4.8176125987239997</v>
      </c>
      <c r="H86" s="38">
        <v>19.95</v>
      </c>
      <c r="I86" s="38">
        <f t="shared" si="48"/>
        <v>44.932432432432435</v>
      </c>
      <c r="J86" s="38">
        <f t="shared" si="43"/>
        <v>49.750045031156432</v>
      </c>
      <c r="K86" s="38">
        <v>27.65</v>
      </c>
      <c r="L86" s="45">
        <f t="shared" si="50"/>
        <v>27.957532861476238</v>
      </c>
      <c r="M86" s="38">
        <v>130</v>
      </c>
      <c r="N86" s="38">
        <f t="shared" si="49"/>
        <v>185.71428571428572</v>
      </c>
      <c r="O86" s="38">
        <f t="shared" si="46"/>
        <v>181.66249999999999</v>
      </c>
      <c r="P86" s="38">
        <f t="shared" si="47"/>
        <v>263.42186360691841</v>
      </c>
      <c r="Q86" s="62"/>
      <c r="R86" s="102"/>
      <c r="S86" s="72"/>
    </row>
    <row r="87" spans="1:19" ht="30" customHeight="1" x14ac:dyDescent="0.25">
      <c r="A87" s="85">
        <v>13</v>
      </c>
      <c r="B87" s="95" t="s">
        <v>342</v>
      </c>
      <c r="C87" s="99" t="s">
        <v>341</v>
      </c>
      <c r="D87" s="82" t="s">
        <v>763</v>
      </c>
      <c r="E87" s="38">
        <v>16.63</v>
      </c>
      <c r="F87" s="38">
        <f t="shared" si="41"/>
        <v>4.1574999999999998</v>
      </c>
      <c r="G87" s="38">
        <f t="shared" si="42"/>
        <v>4.9302706164172383</v>
      </c>
      <c r="H87" s="38">
        <v>0</v>
      </c>
      <c r="I87" s="38">
        <f t="shared" si="48"/>
        <v>0</v>
      </c>
      <c r="J87" s="38">
        <f t="shared" si="43"/>
        <v>4.9302706164172383</v>
      </c>
      <c r="K87" s="38">
        <v>0</v>
      </c>
      <c r="L87" s="45">
        <f t="shared" si="50"/>
        <v>0</v>
      </c>
      <c r="M87" s="38">
        <v>0</v>
      </c>
      <c r="N87" s="38">
        <f t="shared" si="49"/>
        <v>0</v>
      </c>
      <c r="O87" s="38">
        <f t="shared" si="46"/>
        <v>4.1574999999999998</v>
      </c>
      <c r="P87" s="38">
        <f t="shared" si="47"/>
        <v>4.9302706164172383</v>
      </c>
      <c r="Q87" s="62"/>
      <c r="R87" s="102"/>
      <c r="S87" s="72"/>
    </row>
    <row r="88" spans="1:19" ht="30" customHeight="1" x14ac:dyDescent="0.25">
      <c r="A88" s="85">
        <v>14</v>
      </c>
      <c r="B88" s="95" t="s">
        <v>519</v>
      </c>
      <c r="C88" s="99" t="s">
        <v>518</v>
      </c>
      <c r="D88" s="82" t="s">
        <v>763</v>
      </c>
      <c r="E88" s="38">
        <v>82.15</v>
      </c>
      <c r="F88" s="38">
        <f t="shared" si="41"/>
        <v>20.537500000000001</v>
      </c>
      <c r="G88" s="38">
        <f t="shared" si="42"/>
        <v>24.354884614472404</v>
      </c>
      <c r="H88" s="38">
        <v>0</v>
      </c>
      <c r="I88" s="38">
        <f t="shared" si="48"/>
        <v>0</v>
      </c>
      <c r="J88" s="38">
        <f t="shared" si="43"/>
        <v>24.354884614472404</v>
      </c>
      <c r="K88" s="38">
        <v>33.85</v>
      </c>
      <c r="L88" s="45">
        <f t="shared" si="50"/>
        <v>34.22649140546006</v>
      </c>
      <c r="M88" s="38">
        <v>0</v>
      </c>
      <c r="N88" s="38">
        <f t="shared" si="49"/>
        <v>0</v>
      </c>
      <c r="O88" s="38">
        <f t="shared" si="46"/>
        <v>54.387500000000003</v>
      </c>
      <c r="P88" s="38">
        <f t="shared" si="47"/>
        <v>58.581376019932463</v>
      </c>
      <c r="Q88" s="62"/>
      <c r="R88" s="102"/>
      <c r="S88" s="72"/>
    </row>
    <row r="89" spans="1:19" ht="30" customHeight="1" x14ac:dyDescent="0.25">
      <c r="A89" s="85">
        <v>15</v>
      </c>
      <c r="B89" s="95" t="s">
        <v>828</v>
      </c>
      <c r="C89" s="99" t="s">
        <v>829</v>
      </c>
      <c r="D89" s="82" t="s">
        <v>763</v>
      </c>
      <c r="E89" s="38">
        <v>154</v>
      </c>
      <c r="F89" s="38">
        <f t="shared" si="41"/>
        <v>38.5</v>
      </c>
      <c r="G89" s="38">
        <f t="shared" si="42"/>
        <v>45.65614401252283</v>
      </c>
      <c r="H89" s="38">
        <v>0</v>
      </c>
      <c r="I89" s="38">
        <f t="shared" si="48"/>
        <v>0</v>
      </c>
      <c r="J89" s="38">
        <f t="shared" si="43"/>
        <v>45.65614401252283</v>
      </c>
      <c r="K89" s="38">
        <v>0</v>
      </c>
      <c r="L89" s="45">
        <f t="shared" si="50"/>
        <v>0</v>
      </c>
      <c r="M89" s="38">
        <v>0</v>
      </c>
      <c r="N89" s="38">
        <f t="shared" si="49"/>
        <v>0</v>
      </c>
      <c r="O89" s="38">
        <f t="shared" si="46"/>
        <v>38.5</v>
      </c>
      <c r="P89" s="38">
        <f t="shared" si="47"/>
        <v>45.65614401252283</v>
      </c>
      <c r="Q89" s="62"/>
      <c r="R89" s="102"/>
      <c r="S89" s="72"/>
    </row>
    <row r="90" spans="1:19" ht="30" customHeight="1" x14ac:dyDescent="0.25">
      <c r="A90" s="85">
        <v>16</v>
      </c>
      <c r="B90" s="95" t="s">
        <v>768</v>
      </c>
      <c r="C90" s="99" t="s">
        <v>769</v>
      </c>
      <c r="D90" s="82" t="s">
        <v>763</v>
      </c>
      <c r="E90" s="38">
        <v>56.695</v>
      </c>
      <c r="F90" s="38">
        <f t="shared" si="41"/>
        <v>14.17375</v>
      </c>
      <c r="G90" s="38">
        <f t="shared" si="42"/>
        <v>16.808279771363519</v>
      </c>
      <c r="H90" s="38">
        <v>0</v>
      </c>
      <c r="I90" s="38">
        <f t="shared" si="48"/>
        <v>0</v>
      </c>
      <c r="J90" s="38">
        <f t="shared" si="43"/>
        <v>16.808279771363519</v>
      </c>
      <c r="K90" s="38">
        <v>49.65</v>
      </c>
      <c r="L90" s="45">
        <f t="shared" si="50"/>
        <v>50.202224469160768</v>
      </c>
      <c r="M90" s="38">
        <v>0</v>
      </c>
      <c r="N90" s="38">
        <f t="shared" si="49"/>
        <v>0</v>
      </c>
      <c r="O90" s="38">
        <f t="shared" si="46"/>
        <v>63.823749999999997</v>
      </c>
      <c r="P90" s="38">
        <f t="shared" si="47"/>
        <v>67.010504240524284</v>
      </c>
      <c r="Q90" s="62"/>
      <c r="R90" s="102"/>
      <c r="S90" s="72"/>
    </row>
    <row r="91" spans="1:19" ht="30" customHeight="1" x14ac:dyDescent="0.25">
      <c r="A91" s="85">
        <v>17</v>
      </c>
      <c r="B91" s="95" t="s">
        <v>505</v>
      </c>
      <c r="C91" s="99" t="s">
        <v>504</v>
      </c>
      <c r="D91" s="82" t="s">
        <v>763</v>
      </c>
      <c r="E91" s="38">
        <v>22.375</v>
      </c>
      <c r="F91" s="38">
        <f t="shared" si="41"/>
        <v>5.59375</v>
      </c>
      <c r="G91" s="38">
        <f t="shared" si="42"/>
        <v>6.6334819628584301</v>
      </c>
      <c r="H91" s="38">
        <v>0</v>
      </c>
      <c r="I91" s="38">
        <f t="shared" si="48"/>
        <v>0</v>
      </c>
      <c r="J91" s="38">
        <f t="shared" si="43"/>
        <v>6.6334819628584301</v>
      </c>
      <c r="K91" s="38">
        <v>20</v>
      </c>
      <c r="L91" s="45">
        <f t="shared" si="50"/>
        <v>20.222446916076844</v>
      </c>
      <c r="M91" s="38">
        <v>0</v>
      </c>
      <c r="N91" s="38">
        <f t="shared" si="49"/>
        <v>0</v>
      </c>
      <c r="O91" s="38">
        <f t="shared" si="46"/>
        <v>25.59375</v>
      </c>
      <c r="P91" s="38">
        <f t="shared" si="47"/>
        <v>26.855928878935273</v>
      </c>
      <c r="Q91" s="62"/>
      <c r="R91" s="102"/>
      <c r="S91" s="72"/>
    </row>
    <row r="92" spans="1:19" ht="30" customHeight="1" x14ac:dyDescent="0.25">
      <c r="A92" s="85">
        <v>18</v>
      </c>
      <c r="B92" s="95" t="s">
        <v>831</v>
      </c>
      <c r="C92" s="99" t="s">
        <v>832</v>
      </c>
      <c r="D92" s="82" t="s">
        <v>763</v>
      </c>
      <c r="E92" s="38">
        <v>421.63</v>
      </c>
      <c r="F92" s="38">
        <f t="shared" si="41"/>
        <v>105.4075</v>
      </c>
      <c r="G92" s="38">
        <v>125</v>
      </c>
      <c r="H92" s="38">
        <v>0</v>
      </c>
      <c r="I92" s="38">
        <f t="shared" si="48"/>
        <v>0</v>
      </c>
      <c r="J92" s="38">
        <f t="shared" si="43"/>
        <v>125</v>
      </c>
      <c r="K92" s="38">
        <v>135.80000000000001</v>
      </c>
      <c r="L92" s="45">
        <f t="shared" si="50"/>
        <v>137.31041456016177</v>
      </c>
      <c r="M92" s="38">
        <v>130</v>
      </c>
      <c r="N92" s="38">
        <f t="shared" si="49"/>
        <v>185.71428571428572</v>
      </c>
      <c r="O92" s="38">
        <f t="shared" si="46"/>
        <v>371.20749999999998</v>
      </c>
      <c r="P92" s="38">
        <f t="shared" si="47"/>
        <v>448.02470027444753</v>
      </c>
      <c r="Q92" s="62"/>
      <c r="R92" s="102"/>
      <c r="S92" s="72"/>
    </row>
    <row r="93" spans="1:19" ht="30" customHeight="1" x14ac:dyDescent="0.25">
      <c r="A93" s="85">
        <v>19</v>
      </c>
      <c r="B93" s="95" t="s">
        <v>515</v>
      </c>
      <c r="C93" s="99" t="s">
        <v>514</v>
      </c>
      <c r="D93" s="82" t="s">
        <v>763</v>
      </c>
      <c r="E93" s="38">
        <v>181.25</v>
      </c>
      <c r="F93" s="38">
        <f t="shared" si="41"/>
        <v>45.3125</v>
      </c>
      <c r="G93" s="38">
        <f t="shared" ref="G93:G94" si="51">F93*$G$92/$F$92</f>
        <v>53.734909754998462</v>
      </c>
      <c r="H93" s="38">
        <v>0</v>
      </c>
      <c r="I93" s="38">
        <f t="shared" si="48"/>
        <v>0</v>
      </c>
      <c r="J93" s="38">
        <f t="shared" si="43"/>
        <v>53.734909754998462</v>
      </c>
      <c r="K93" s="38">
        <v>90.35</v>
      </c>
      <c r="L93" s="45">
        <f t="shared" si="50"/>
        <v>91.354903943377153</v>
      </c>
      <c r="M93" s="38">
        <v>40</v>
      </c>
      <c r="N93" s="38">
        <f t="shared" si="49"/>
        <v>57.142857142857146</v>
      </c>
      <c r="O93" s="38">
        <f t="shared" si="46"/>
        <v>175.66249999999999</v>
      </c>
      <c r="P93" s="38">
        <f t="shared" si="47"/>
        <v>202.23267084123276</v>
      </c>
      <c r="Q93" s="62"/>
      <c r="R93" s="102"/>
      <c r="S93" s="72"/>
    </row>
    <row r="94" spans="1:19" ht="30" customHeight="1" x14ac:dyDescent="0.25">
      <c r="A94" s="85">
        <v>20</v>
      </c>
      <c r="B94" s="95" t="s">
        <v>658</v>
      </c>
      <c r="C94" s="99" t="s">
        <v>657</v>
      </c>
      <c r="D94" s="82" t="s">
        <v>763</v>
      </c>
      <c r="E94" s="38">
        <v>103.02500000000001</v>
      </c>
      <c r="F94" s="38">
        <f t="shared" si="41"/>
        <v>25.756250000000001</v>
      </c>
      <c r="G94" s="38">
        <f t="shared" si="51"/>
        <v>30.543663875910159</v>
      </c>
      <c r="H94" s="38">
        <v>0</v>
      </c>
      <c r="I94" s="38">
        <f t="shared" si="48"/>
        <v>0</v>
      </c>
      <c r="J94" s="38">
        <f t="shared" si="43"/>
        <v>30.543663875910159</v>
      </c>
      <c r="K94" s="38">
        <v>139.30000000000001</v>
      </c>
      <c r="L94" s="45">
        <f t="shared" si="50"/>
        <v>140.84934277047523</v>
      </c>
      <c r="M94" s="38">
        <v>60</v>
      </c>
      <c r="N94" s="38">
        <f t="shared" si="49"/>
        <v>85.714285714285708</v>
      </c>
      <c r="O94" s="38">
        <f t="shared" si="46"/>
        <v>225.05625000000001</v>
      </c>
      <c r="P94" s="38">
        <f t="shared" si="47"/>
        <v>257.10729236067112</v>
      </c>
      <c r="Q94" s="62"/>
      <c r="R94" s="102"/>
      <c r="S94" s="72"/>
    </row>
    <row r="95" spans="1:19" ht="15.75" x14ac:dyDescent="0.25">
      <c r="A95" s="274"/>
      <c r="B95" s="284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4"/>
      <c r="P95" s="50"/>
      <c r="Q95" s="50"/>
      <c r="R95" s="100"/>
    </row>
    <row r="96" spans="1:19" x14ac:dyDescent="0.25">
      <c r="A96" s="50"/>
      <c r="B96" s="50"/>
      <c r="C96" s="50"/>
      <c r="D96" s="50"/>
      <c r="E96" s="50"/>
      <c r="F96" s="50"/>
      <c r="G96" s="50"/>
      <c r="H96" s="50"/>
      <c r="I96" s="90"/>
      <c r="J96" s="90"/>
      <c r="K96" s="50"/>
      <c r="L96" s="90"/>
      <c r="M96" s="50"/>
      <c r="N96" s="90"/>
      <c r="O96" s="50"/>
      <c r="P96" s="50"/>
      <c r="Q96" s="50"/>
      <c r="R96" s="100"/>
    </row>
    <row r="97" spans="1:18" x14ac:dyDescent="0.25">
      <c r="A97" s="50"/>
      <c r="B97" s="50"/>
      <c r="C97" s="50"/>
      <c r="D97" s="50"/>
      <c r="E97" s="50"/>
      <c r="F97" s="50"/>
      <c r="G97" s="50"/>
      <c r="H97" s="50"/>
      <c r="I97" s="90"/>
      <c r="J97" s="90"/>
      <c r="K97" s="50"/>
      <c r="L97" s="90"/>
      <c r="M97" s="50"/>
      <c r="N97" s="90"/>
      <c r="O97" s="50"/>
      <c r="P97" s="50"/>
      <c r="Q97" s="50"/>
      <c r="R97" s="100"/>
    </row>
    <row r="98" spans="1:18" ht="38.25" x14ac:dyDescent="0.25">
      <c r="A98" s="84" t="s">
        <v>285</v>
      </c>
      <c r="B98" s="84" t="s">
        <v>264</v>
      </c>
      <c r="C98" s="92" t="s">
        <v>284</v>
      </c>
      <c r="D98" s="74" t="s">
        <v>266</v>
      </c>
      <c r="E98" s="252" t="s">
        <v>267</v>
      </c>
      <c r="F98" s="252"/>
      <c r="G98" s="252"/>
      <c r="H98" s="252"/>
      <c r="I98" s="252"/>
      <c r="J98" s="84"/>
      <c r="K98" s="252" t="s">
        <v>268</v>
      </c>
      <c r="L98" s="252"/>
      <c r="M98" s="252" t="s">
        <v>269</v>
      </c>
      <c r="N98" s="252"/>
      <c r="O98" s="84"/>
      <c r="P98" s="97"/>
      <c r="Q98" s="50"/>
      <c r="R98" s="100"/>
    </row>
    <row r="99" spans="1:18" ht="64.5" x14ac:dyDescent="0.25">
      <c r="A99" s="249" t="s">
        <v>130</v>
      </c>
      <c r="B99" s="249"/>
      <c r="C99" s="249"/>
      <c r="D99" s="249"/>
      <c r="E99" s="79" t="s">
        <v>271</v>
      </c>
      <c r="F99" s="79" t="s">
        <v>272</v>
      </c>
      <c r="G99" s="79" t="s">
        <v>273</v>
      </c>
      <c r="H99" s="79" t="s">
        <v>274</v>
      </c>
      <c r="I99" s="59" t="s">
        <v>275</v>
      </c>
      <c r="J99" s="80" t="s">
        <v>276</v>
      </c>
      <c r="K99" s="79" t="s">
        <v>271</v>
      </c>
      <c r="L99" s="81" t="s">
        <v>277</v>
      </c>
      <c r="M99" s="79" t="s">
        <v>278</v>
      </c>
      <c r="N99" s="79" t="s">
        <v>282</v>
      </c>
      <c r="O99" s="84" t="s">
        <v>270</v>
      </c>
      <c r="P99" s="84" t="s">
        <v>279</v>
      </c>
      <c r="Q99" s="50"/>
      <c r="R99" s="100"/>
    </row>
    <row r="100" spans="1:18" ht="26.25" x14ac:dyDescent="0.25">
      <c r="A100" s="85">
        <v>1</v>
      </c>
      <c r="B100" s="86" t="s">
        <v>856</v>
      </c>
      <c r="C100" s="87" t="s">
        <v>857</v>
      </c>
      <c r="D100" s="82" t="s">
        <v>750</v>
      </c>
      <c r="E100" s="38">
        <v>283.375</v>
      </c>
      <c r="F100" s="38">
        <f>E100/4</f>
        <v>70.84375</v>
      </c>
      <c r="G100" s="38">
        <f>F100*$G$117/$F$117</f>
        <v>109.01554204816496</v>
      </c>
      <c r="H100" s="38">
        <v>30</v>
      </c>
      <c r="I100" s="38">
        <f>H100*$I$115/$H$115</f>
        <v>70.159027128157163</v>
      </c>
      <c r="J100" s="38">
        <f>G100+I100</f>
        <v>179.17456917632211</v>
      </c>
      <c r="K100" s="38">
        <v>61.55</v>
      </c>
      <c r="L100" s="45">
        <f>K100*$L$105/$K$105</f>
        <v>96.473354231974923</v>
      </c>
      <c r="M100" s="38">
        <v>110</v>
      </c>
      <c r="N100" s="38">
        <f>M100*$N$110/$M$110</f>
        <v>110</v>
      </c>
      <c r="O100" s="38">
        <f>F100+H100+K100+M100</f>
        <v>272.39375000000001</v>
      </c>
      <c r="P100" s="38">
        <f>J100+L100+N100</f>
        <v>385.64792340829706</v>
      </c>
      <c r="Q100" s="60"/>
      <c r="R100" s="100"/>
    </row>
    <row r="101" spans="1:18" ht="26.25" x14ac:dyDescent="0.25">
      <c r="A101" s="85">
        <v>2</v>
      </c>
      <c r="B101" s="86" t="s">
        <v>622</v>
      </c>
      <c r="C101" s="87" t="s">
        <v>621</v>
      </c>
      <c r="D101" s="82" t="s">
        <v>750</v>
      </c>
      <c r="E101" s="38">
        <v>65.575000000000003</v>
      </c>
      <c r="F101" s="38">
        <f t="shared" ref="F101:F119" si="52">E101/4</f>
        <v>16.393750000000001</v>
      </c>
      <c r="G101" s="38">
        <f t="shared" ref="G101:G116" si="53">F101*$G$117/$F$117</f>
        <v>25.226975455874431</v>
      </c>
      <c r="H101" s="38">
        <v>0</v>
      </c>
      <c r="I101" s="38">
        <f t="shared" ref="I101:I114" si="54">H101*$I$115/$H$115</f>
        <v>0</v>
      </c>
      <c r="J101" s="38">
        <f t="shared" ref="J101:J119" si="55">G101+I101</f>
        <v>25.226975455874431</v>
      </c>
      <c r="K101" s="38">
        <v>56.3</v>
      </c>
      <c r="L101" s="45">
        <f t="shared" ref="L101:L104" si="56">K101*$L$105/$K$105</f>
        <v>88.244514106583068</v>
      </c>
      <c r="M101" s="38">
        <v>0</v>
      </c>
      <c r="N101" s="38">
        <f t="shared" ref="N101:N109" si="57">M101*$N$110/$M$110</f>
        <v>0</v>
      </c>
      <c r="O101" s="38">
        <f t="shared" ref="O101:O119" si="58">F101+H101+K101+M101</f>
        <v>72.693749999999994</v>
      </c>
      <c r="P101" s="38">
        <f t="shared" ref="P101:P119" si="59">J101+L101+N101</f>
        <v>113.47148956245749</v>
      </c>
      <c r="Q101" s="60"/>
      <c r="R101" s="100"/>
    </row>
    <row r="102" spans="1:18" ht="26.25" x14ac:dyDescent="0.25">
      <c r="A102" s="85">
        <v>3</v>
      </c>
      <c r="B102" s="86" t="s">
        <v>697</v>
      </c>
      <c r="C102" s="82" t="s">
        <v>696</v>
      </c>
      <c r="D102" s="82" t="s">
        <v>750</v>
      </c>
      <c r="E102" s="38">
        <v>129.92500000000001</v>
      </c>
      <c r="F102" s="38">
        <f t="shared" si="52"/>
        <v>32.481250000000003</v>
      </c>
      <c r="G102" s="38">
        <f t="shared" si="53"/>
        <v>49.98268831268755</v>
      </c>
      <c r="H102" s="38">
        <v>62.4</v>
      </c>
      <c r="I102" s="38">
        <f t="shared" si="54"/>
        <v>145.93077642656689</v>
      </c>
      <c r="J102" s="38">
        <f t="shared" si="55"/>
        <v>195.91346473925444</v>
      </c>
      <c r="K102" s="38">
        <v>44.95</v>
      </c>
      <c r="L102" s="45">
        <f t="shared" si="56"/>
        <v>70.454545454545453</v>
      </c>
      <c r="M102" s="38">
        <v>20</v>
      </c>
      <c r="N102" s="38">
        <f t="shared" si="57"/>
        <v>20</v>
      </c>
      <c r="O102" s="38">
        <f t="shared" si="58"/>
        <v>159.83125000000001</v>
      </c>
      <c r="P102" s="38">
        <f t="shared" si="59"/>
        <v>286.36801019379988</v>
      </c>
      <c r="Q102" s="60"/>
      <c r="R102" s="100"/>
    </row>
    <row r="103" spans="1:18" ht="26.25" x14ac:dyDescent="0.25">
      <c r="A103" s="85">
        <v>4</v>
      </c>
      <c r="B103" s="86" t="s">
        <v>481</v>
      </c>
      <c r="C103" s="82" t="s">
        <v>480</v>
      </c>
      <c r="D103" s="82" t="s">
        <v>750</v>
      </c>
      <c r="E103" s="38">
        <v>284.82499999999999</v>
      </c>
      <c r="F103" s="38">
        <f t="shared" si="52"/>
        <v>71.206249999999997</v>
      </c>
      <c r="G103" s="38">
        <f t="shared" si="53"/>
        <v>109.57336308378856</v>
      </c>
      <c r="H103" s="38">
        <v>15</v>
      </c>
      <c r="I103" s="38">
        <f t="shared" si="54"/>
        <v>35.079513564078582</v>
      </c>
      <c r="J103" s="38">
        <f t="shared" si="55"/>
        <v>144.65287664786715</v>
      </c>
      <c r="K103" s="38">
        <v>75.25</v>
      </c>
      <c r="L103" s="45">
        <f t="shared" si="56"/>
        <v>117.94670846394985</v>
      </c>
      <c r="M103" s="38">
        <v>0</v>
      </c>
      <c r="N103" s="38">
        <f t="shared" si="57"/>
        <v>0</v>
      </c>
      <c r="O103" s="38">
        <f t="shared" si="58"/>
        <v>161.45625000000001</v>
      </c>
      <c r="P103" s="38">
        <f t="shared" si="59"/>
        <v>262.59958511181696</v>
      </c>
      <c r="Q103" s="60"/>
      <c r="R103" s="100"/>
    </row>
    <row r="104" spans="1:18" ht="26.25" x14ac:dyDescent="0.25">
      <c r="A104" s="85">
        <v>5</v>
      </c>
      <c r="B104" s="86" t="s">
        <v>73</v>
      </c>
      <c r="C104" s="82" t="s">
        <v>74</v>
      </c>
      <c r="D104" s="82" t="s">
        <v>750</v>
      </c>
      <c r="E104" s="38">
        <v>266.05</v>
      </c>
      <c r="F104" s="38">
        <f t="shared" si="52"/>
        <v>66.512500000000003</v>
      </c>
      <c r="G104" s="38">
        <f t="shared" si="53"/>
        <v>102.35054243286912</v>
      </c>
      <c r="H104" s="38">
        <v>0</v>
      </c>
      <c r="I104" s="38">
        <f t="shared" si="54"/>
        <v>0</v>
      </c>
      <c r="J104" s="38">
        <f t="shared" si="55"/>
        <v>102.35054243286912</v>
      </c>
      <c r="K104" s="38">
        <v>112.95</v>
      </c>
      <c r="L104" s="45">
        <f t="shared" si="56"/>
        <v>177.03761755485894</v>
      </c>
      <c r="M104" s="38">
        <v>60</v>
      </c>
      <c r="N104" s="38">
        <f t="shared" si="57"/>
        <v>60</v>
      </c>
      <c r="O104" s="38">
        <f t="shared" si="58"/>
        <v>239.46250000000001</v>
      </c>
      <c r="P104" s="38">
        <f t="shared" si="59"/>
        <v>339.38815998772805</v>
      </c>
      <c r="Q104" s="60"/>
      <c r="R104" s="100"/>
    </row>
    <row r="105" spans="1:18" ht="26.25" x14ac:dyDescent="0.25">
      <c r="A105" s="85">
        <v>6</v>
      </c>
      <c r="B105" s="86" t="s">
        <v>699</v>
      </c>
      <c r="C105" s="82" t="s">
        <v>698</v>
      </c>
      <c r="D105" s="82" t="s">
        <v>750</v>
      </c>
      <c r="E105" s="38">
        <v>78.58</v>
      </c>
      <c r="F105" s="38">
        <f t="shared" si="52"/>
        <v>19.645</v>
      </c>
      <c r="G105" s="38">
        <f t="shared" si="53"/>
        <v>30.230053089174422</v>
      </c>
      <c r="H105" s="38">
        <v>64.5</v>
      </c>
      <c r="I105" s="38">
        <f t="shared" si="54"/>
        <v>150.8419083255379</v>
      </c>
      <c r="J105" s="38">
        <f t="shared" si="55"/>
        <v>181.07196141471232</v>
      </c>
      <c r="K105" s="38">
        <v>191.4</v>
      </c>
      <c r="L105" s="38">
        <v>300</v>
      </c>
      <c r="M105" s="38">
        <v>0</v>
      </c>
      <c r="N105" s="38">
        <f t="shared" si="57"/>
        <v>0</v>
      </c>
      <c r="O105" s="38">
        <f t="shared" si="58"/>
        <v>275.54500000000002</v>
      </c>
      <c r="P105" s="38">
        <f t="shared" si="59"/>
        <v>481.07196141471229</v>
      </c>
      <c r="Q105" s="60"/>
      <c r="R105" s="100"/>
    </row>
    <row r="106" spans="1:18" ht="26.25" x14ac:dyDescent="0.25">
      <c r="A106" s="85">
        <v>7</v>
      </c>
      <c r="B106" s="86" t="s">
        <v>842</v>
      </c>
      <c r="C106" s="82" t="s">
        <v>843</v>
      </c>
      <c r="D106" s="82" t="s">
        <v>750</v>
      </c>
      <c r="E106" s="38">
        <v>178.75</v>
      </c>
      <c r="F106" s="38">
        <f t="shared" si="52"/>
        <v>44.6875</v>
      </c>
      <c r="G106" s="38">
        <f t="shared" si="53"/>
        <v>68.765869046703088</v>
      </c>
      <c r="H106" s="38">
        <v>32.1</v>
      </c>
      <c r="I106" s="38">
        <f t="shared" si="54"/>
        <v>75.070159027128156</v>
      </c>
      <c r="J106" s="38">
        <f t="shared" si="55"/>
        <v>143.83602807383124</v>
      </c>
      <c r="K106" s="38">
        <v>80.7</v>
      </c>
      <c r="L106" s="45">
        <f t="shared" ref="L106:L119" si="60">K106*$L$105/$K$105</f>
        <v>126.48902821316614</v>
      </c>
      <c r="M106" s="38">
        <v>50</v>
      </c>
      <c r="N106" s="38">
        <f t="shared" si="57"/>
        <v>50</v>
      </c>
      <c r="O106" s="38">
        <f t="shared" si="58"/>
        <v>207.48750000000001</v>
      </c>
      <c r="P106" s="38">
        <f t="shared" si="59"/>
        <v>320.32505628699738</v>
      </c>
      <c r="Q106" s="60"/>
      <c r="R106" s="100"/>
    </row>
    <row r="107" spans="1:18" ht="26.25" x14ac:dyDescent="0.25">
      <c r="A107" s="85">
        <v>8</v>
      </c>
      <c r="B107" s="86" t="s">
        <v>689</v>
      </c>
      <c r="C107" s="82" t="s">
        <v>688</v>
      </c>
      <c r="D107" s="82" t="s">
        <v>750</v>
      </c>
      <c r="E107" s="38">
        <v>120.1</v>
      </c>
      <c r="F107" s="38">
        <f t="shared" si="52"/>
        <v>30.024999999999999</v>
      </c>
      <c r="G107" s="38">
        <f t="shared" si="53"/>
        <v>46.202969916134492</v>
      </c>
      <c r="H107" s="38">
        <v>75</v>
      </c>
      <c r="I107" s="38">
        <f t="shared" si="54"/>
        <v>175.39756782039291</v>
      </c>
      <c r="J107" s="38">
        <f t="shared" si="55"/>
        <v>221.6005377365274</v>
      </c>
      <c r="K107" s="38">
        <v>136.05000000000001</v>
      </c>
      <c r="L107" s="45">
        <f t="shared" si="60"/>
        <v>213.24451410658307</v>
      </c>
      <c r="M107" s="38">
        <v>140</v>
      </c>
      <c r="N107" s="38">
        <f t="shared" si="57"/>
        <v>140</v>
      </c>
      <c r="O107" s="38">
        <f t="shared" si="58"/>
        <v>381.07500000000005</v>
      </c>
      <c r="P107" s="38">
        <f t="shared" si="59"/>
        <v>574.84505184311047</v>
      </c>
      <c r="Q107" s="60"/>
      <c r="R107" s="100"/>
    </row>
    <row r="108" spans="1:18" ht="26.25" x14ac:dyDescent="0.25">
      <c r="A108" s="85">
        <v>9</v>
      </c>
      <c r="B108" s="86" t="s">
        <v>483</v>
      </c>
      <c r="C108" s="82" t="s">
        <v>482</v>
      </c>
      <c r="D108" s="82" t="s">
        <v>750</v>
      </c>
      <c r="E108" s="38">
        <v>175.75</v>
      </c>
      <c r="F108" s="38">
        <f t="shared" si="52"/>
        <v>43.9375</v>
      </c>
      <c r="G108" s="38">
        <f t="shared" si="53"/>
        <v>67.611756559205972</v>
      </c>
      <c r="H108" s="38">
        <v>10.8</v>
      </c>
      <c r="I108" s="38">
        <f t="shared" si="54"/>
        <v>25.257249766136582</v>
      </c>
      <c r="J108" s="38">
        <f t="shared" si="55"/>
        <v>92.869006325342554</v>
      </c>
      <c r="K108" s="38">
        <v>103.85</v>
      </c>
      <c r="L108" s="45">
        <f t="shared" si="60"/>
        <v>162.77429467084639</v>
      </c>
      <c r="M108" s="38">
        <v>150</v>
      </c>
      <c r="N108" s="38">
        <f t="shared" si="57"/>
        <v>150</v>
      </c>
      <c r="O108" s="38">
        <f t="shared" si="58"/>
        <v>308.58749999999998</v>
      </c>
      <c r="P108" s="38">
        <f t="shared" si="59"/>
        <v>405.64330099618894</v>
      </c>
      <c r="Q108" s="60"/>
      <c r="R108" s="100"/>
    </row>
    <row r="109" spans="1:18" ht="26.25" x14ac:dyDescent="0.25">
      <c r="A109" s="85">
        <v>10</v>
      </c>
      <c r="B109" s="86" t="s">
        <v>859</v>
      </c>
      <c r="C109" s="82" t="s">
        <v>860</v>
      </c>
      <c r="D109" s="82" t="s">
        <v>750</v>
      </c>
      <c r="E109" s="38">
        <v>10</v>
      </c>
      <c r="F109" s="38">
        <f t="shared" si="52"/>
        <v>2.5</v>
      </c>
      <c r="G109" s="38">
        <f t="shared" si="53"/>
        <v>3.847041624990382</v>
      </c>
      <c r="H109" s="38">
        <v>0</v>
      </c>
      <c r="I109" s="38">
        <f t="shared" si="54"/>
        <v>0</v>
      </c>
      <c r="J109" s="38">
        <f t="shared" si="55"/>
        <v>3.847041624990382</v>
      </c>
      <c r="K109" s="38">
        <v>4.0999999999999996</v>
      </c>
      <c r="L109" s="45">
        <f t="shared" si="60"/>
        <v>6.4263322884012535</v>
      </c>
      <c r="M109" s="38">
        <v>0</v>
      </c>
      <c r="N109" s="38">
        <f t="shared" si="57"/>
        <v>0</v>
      </c>
      <c r="O109" s="38">
        <f t="shared" si="58"/>
        <v>6.6</v>
      </c>
      <c r="P109" s="38">
        <f t="shared" si="59"/>
        <v>10.273373913391636</v>
      </c>
      <c r="Q109" s="60"/>
      <c r="R109" s="100"/>
    </row>
    <row r="110" spans="1:18" ht="26.25" x14ac:dyDescent="0.25">
      <c r="A110" s="85">
        <v>11</v>
      </c>
      <c r="B110" s="86" t="s">
        <v>695</v>
      </c>
      <c r="C110" s="82" t="s">
        <v>694</v>
      </c>
      <c r="D110" s="82" t="s">
        <v>750</v>
      </c>
      <c r="E110" s="38">
        <v>86.45</v>
      </c>
      <c r="F110" s="38">
        <f t="shared" si="52"/>
        <v>21.612500000000001</v>
      </c>
      <c r="G110" s="38">
        <f t="shared" si="53"/>
        <v>33.257674848041852</v>
      </c>
      <c r="H110" s="38">
        <v>30</v>
      </c>
      <c r="I110" s="38">
        <f t="shared" si="54"/>
        <v>70.159027128157163</v>
      </c>
      <c r="J110" s="38">
        <f t="shared" si="55"/>
        <v>103.41670197619902</v>
      </c>
      <c r="K110" s="38">
        <v>162.94999999999999</v>
      </c>
      <c r="L110" s="45">
        <f t="shared" si="60"/>
        <v>255.40752351097177</v>
      </c>
      <c r="M110" s="38">
        <v>200</v>
      </c>
      <c r="N110" s="38">
        <v>200</v>
      </c>
      <c r="O110" s="38">
        <f t="shared" si="58"/>
        <v>414.5625</v>
      </c>
      <c r="P110" s="38">
        <f t="shared" si="59"/>
        <v>558.82422548717079</v>
      </c>
      <c r="Q110" s="60"/>
      <c r="R110" s="100"/>
    </row>
    <row r="111" spans="1:18" ht="26.25" x14ac:dyDescent="0.25">
      <c r="A111" s="85">
        <v>12</v>
      </c>
      <c r="B111" s="86" t="s">
        <v>624</v>
      </c>
      <c r="C111" s="82" t="s">
        <v>623</v>
      </c>
      <c r="D111" s="82" t="s">
        <v>750</v>
      </c>
      <c r="E111" s="38">
        <v>32.770000000000003</v>
      </c>
      <c r="F111" s="38">
        <f t="shared" si="52"/>
        <v>8.1925000000000008</v>
      </c>
      <c r="G111" s="38">
        <f t="shared" si="53"/>
        <v>12.606755405093482</v>
      </c>
      <c r="H111" s="38">
        <v>114.3</v>
      </c>
      <c r="I111" s="38">
        <f t="shared" si="54"/>
        <v>267.30589335827875</v>
      </c>
      <c r="J111" s="38">
        <f t="shared" si="55"/>
        <v>279.91264876337226</v>
      </c>
      <c r="K111" s="38">
        <v>119.2</v>
      </c>
      <c r="L111" s="45">
        <f t="shared" si="60"/>
        <v>186.83385579937303</v>
      </c>
      <c r="M111" s="38">
        <v>130</v>
      </c>
      <c r="N111" s="38">
        <f t="shared" ref="N111:N119" si="61">M111*$N$110/$M$110</f>
        <v>130</v>
      </c>
      <c r="O111" s="38">
        <f t="shared" si="58"/>
        <v>371.6925</v>
      </c>
      <c r="P111" s="38">
        <f t="shared" si="59"/>
        <v>596.74650456274526</v>
      </c>
      <c r="Q111" s="60"/>
      <c r="R111" s="100"/>
    </row>
    <row r="112" spans="1:18" ht="26.25" x14ac:dyDescent="0.25">
      <c r="A112" s="85">
        <v>13</v>
      </c>
      <c r="B112" s="86" t="s">
        <v>626</v>
      </c>
      <c r="C112" s="82" t="s">
        <v>625</v>
      </c>
      <c r="D112" s="82" t="s">
        <v>750</v>
      </c>
      <c r="E112" s="38">
        <v>41.5</v>
      </c>
      <c r="F112" s="38">
        <f t="shared" si="52"/>
        <v>10.375</v>
      </c>
      <c r="G112" s="38">
        <f t="shared" si="53"/>
        <v>15.965222743710086</v>
      </c>
      <c r="H112" s="38">
        <v>137.85</v>
      </c>
      <c r="I112" s="38">
        <f t="shared" si="54"/>
        <v>322.38072965388216</v>
      </c>
      <c r="J112" s="38">
        <f t="shared" si="55"/>
        <v>338.34595239759221</v>
      </c>
      <c r="K112" s="38">
        <v>35.25</v>
      </c>
      <c r="L112" s="45">
        <f t="shared" si="60"/>
        <v>55.250783699059561</v>
      </c>
      <c r="M112" s="38">
        <v>80</v>
      </c>
      <c r="N112" s="38">
        <f t="shared" si="61"/>
        <v>80</v>
      </c>
      <c r="O112" s="38">
        <f t="shared" si="58"/>
        <v>263.47500000000002</v>
      </c>
      <c r="P112" s="38">
        <f t="shared" si="59"/>
        <v>473.5967360966518</v>
      </c>
      <c r="Q112" s="60"/>
      <c r="R112" s="100"/>
    </row>
    <row r="113" spans="1:18" ht="26.25" x14ac:dyDescent="0.25">
      <c r="A113" s="85">
        <v>14</v>
      </c>
      <c r="B113" s="86" t="s">
        <v>861</v>
      </c>
      <c r="C113" s="82" t="s">
        <v>862</v>
      </c>
      <c r="D113" s="82" t="s">
        <v>750</v>
      </c>
      <c r="E113" s="38">
        <v>10</v>
      </c>
      <c r="F113" s="38">
        <f t="shared" si="52"/>
        <v>2.5</v>
      </c>
      <c r="G113" s="38">
        <f t="shared" si="53"/>
        <v>3.847041624990382</v>
      </c>
      <c r="H113" s="38">
        <v>60</v>
      </c>
      <c r="I113" s="38">
        <f t="shared" si="54"/>
        <v>140.31805425631433</v>
      </c>
      <c r="J113" s="38">
        <f t="shared" si="55"/>
        <v>144.16509588130469</v>
      </c>
      <c r="K113" s="38">
        <v>28.75</v>
      </c>
      <c r="L113" s="45">
        <f t="shared" si="60"/>
        <v>45.062695924764888</v>
      </c>
      <c r="M113" s="38">
        <v>40</v>
      </c>
      <c r="N113" s="38">
        <f t="shared" si="61"/>
        <v>40</v>
      </c>
      <c r="O113" s="38">
        <f t="shared" si="58"/>
        <v>131.25</v>
      </c>
      <c r="P113" s="38">
        <f t="shared" si="59"/>
        <v>229.22779180606958</v>
      </c>
      <c r="Q113" s="60"/>
      <c r="R113" s="100"/>
    </row>
    <row r="114" spans="1:18" ht="26.25" x14ac:dyDescent="0.25">
      <c r="A114" s="85">
        <v>15</v>
      </c>
      <c r="B114" s="86" t="s">
        <v>693</v>
      </c>
      <c r="C114" s="82" t="s">
        <v>692</v>
      </c>
      <c r="D114" s="82" t="s">
        <v>750</v>
      </c>
      <c r="E114" s="38">
        <v>10</v>
      </c>
      <c r="F114" s="38">
        <f t="shared" si="52"/>
        <v>2.5</v>
      </c>
      <c r="G114" s="38">
        <f t="shared" si="53"/>
        <v>3.847041624990382</v>
      </c>
      <c r="H114" s="38">
        <v>0</v>
      </c>
      <c r="I114" s="38">
        <f t="shared" si="54"/>
        <v>0</v>
      </c>
      <c r="J114" s="38">
        <f t="shared" si="55"/>
        <v>3.847041624990382</v>
      </c>
      <c r="K114" s="38">
        <v>91.5</v>
      </c>
      <c r="L114" s="45">
        <f t="shared" si="60"/>
        <v>143.41692789968653</v>
      </c>
      <c r="M114" s="38">
        <v>20</v>
      </c>
      <c r="N114" s="38">
        <f t="shared" si="61"/>
        <v>20</v>
      </c>
      <c r="O114" s="38">
        <f t="shared" si="58"/>
        <v>114</v>
      </c>
      <c r="P114" s="38">
        <f t="shared" si="59"/>
        <v>167.2639695246769</v>
      </c>
      <c r="Q114" s="60"/>
      <c r="R114" s="100"/>
    </row>
    <row r="115" spans="1:18" ht="26.25" x14ac:dyDescent="0.25">
      <c r="A115" s="85">
        <v>16</v>
      </c>
      <c r="B115" s="86" t="s">
        <v>865</v>
      </c>
      <c r="C115" s="82" t="s">
        <v>866</v>
      </c>
      <c r="D115" s="82" t="s">
        <v>750</v>
      </c>
      <c r="E115" s="38">
        <v>136</v>
      </c>
      <c r="F115" s="38">
        <f t="shared" si="52"/>
        <v>34</v>
      </c>
      <c r="G115" s="38">
        <f t="shared" si="53"/>
        <v>52.319766099869199</v>
      </c>
      <c r="H115" s="38">
        <v>160.35</v>
      </c>
      <c r="I115" s="38">
        <v>375</v>
      </c>
      <c r="J115" s="38">
        <f t="shared" si="55"/>
        <v>427.31976609986918</v>
      </c>
      <c r="K115" s="38">
        <v>38.950000000000003</v>
      </c>
      <c r="L115" s="45">
        <f t="shared" si="60"/>
        <v>61.050156739811911</v>
      </c>
      <c r="M115" s="38">
        <v>110</v>
      </c>
      <c r="N115" s="38">
        <f t="shared" si="61"/>
        <v>110</v>
      </c>
      <c r="O115" s="38">
        <f t="shared" si="58"/>
        <v>343.3</v>
      </c>
      <c r="P115" s="38">
        <f t="shared" si="59"/>
        <v>598.36992283968107</v>
      </c>
      <c r="Q115" s="60"/>
      <c r="R115" s="100"/>
    </row>
    <row r="116" spans="1:18" ht="26.25" x14ac:dyDescent="0.25">
      <c r="A116" s="85">
        <v>17</v>
      </c>
      <c r="B116" s="86" t="s">
        <v>867</v>
      </c>
      <c r="C116" s="82" t="s">
        <v>868</v>
      </c>
      <c r="D116" s="82" t="s">
        <v>750</v>
      </c>
      <c r="E116" s="38">
        <v>100</v>
      </c>
      <c r="F116" s="38">
        <f t="shared" si="52"/>
        <v>25</v>
      </c>
      <c r="G116" s="38">
        <f t="shared" si="53"/>
        <v>38.47041624990382</v>
      </c>
      <c r="H116" s="38">
        <v>75</v>
      </c>
      <c r="I116" s="38">
        <f t="shared" ref="I116:I119" si="62">H116*$I$115/$H$115</f>
        <v>175.39756782039291</v>
      </c>
      <c r="J116" s="38">
        <f t="shared" si="55"/>
        <v>213.86798407029673</v>
      </c>
      <c r="K116" s="38">
        <v>3.4</v>
      </c>
      <c r="L116" s="45">
        <f t="shared" si="60"/>
        <v>5.3291536050156738</v>
      </c>
      <c r="M116" s="38">
        <v>0</v>
      </c>
      <c r="N116" s="38">
        <f t="shared" si="61"/>
        <v>0</v>
      </c>
      <c r="O116" s="38">
        <f t="shared" si="58"/>
        <v>103.4</v>
      </c>
      <c r="P116" s="38">
        <f t="shared" si="59"/>
        <v>219.1971376753124</v>
      </c>
      <c r="Q116" s="60"/>
      <c r="R116" s="100"/>
    </row>
    <row r="117" spans="1:18" ht="26.25" x14ac:dyDescent="0.25">
      <c r="A117" s="85">
        <v>18</v>
      </c>
      <c r="B117" s="86" t="s">
        <v>630</v>
      </c>
      <c r="C117" s="82" t="s">
        <v>629</v>
      </c>
      <c r="D117" s="82" t="s">
        <v>750</v>
      </c>
      <c r="E117" s="38">
        <v>324.92500000000001</v>
      </c>
      <c r="F117" s="38">
        <f t="shared" si="52"/>
        <v>81.231250000000003</v>
      </c>
      <c r="G117" s="38">
        <v>125</v>
      </c>
      <c r="H117" s="38">
        <v>0</v>
      </c>
      <c r="I117" s="38">
        <f t="shared" si="62"/>
        <v>0</v>
      </c>
      <c r="J117" s="38">
        <f t="shared" si="55"/>
        <v>125</v>
      </c>
      <c r="K117" s="38">
        <v>8.1999999999999993</v>
      </c>
      <c r="L117" s="45">
        <f t="shared" si="60"/>
        <v>12.852664576802507</v>
      </c>
      <c r="M117" s="38">
        <v>20</v>
      </c>
      <c r="N117" s="38">
        <f t="shared" si="61"/>
        <v>20</v>
      </c>
      <c r="O117" s="38">
        <f t="shared" si="58"/>
        <v>109.43125000000001</v>
      </c>
      <c r="P117" s="38">
        <f t="shared" si="59"/>
        <v>157.85266457680251</v>
      </c>
      <c r="Q117" s="60"/>
      <c r="R117" s="100"/>
    </row>
    <row r="118" spans="1:18" ht="26.25" x14ac:dyDescent="0.25">
      <c r="A118" s="85">
        <v>19</v>
      </c>
      <c r="B118" s="86" t="s">
        <v>869</v>
      </c>
      <c r="C118" s="82" t="s">
        <v>870</v>
      </c>
      <c r="D118" s="82" t="s">
        <v>750</v>
      </c>
      <c r="E118" s="38">
        <v>22.375</v>
      </c>
      <c r="F118" s="38">
        <f t="shared" si="52"/>
        <v>5.59375</v>
      </c>
      <c r="G118" s="38">
        <f t="shared" ref="G118:G119" si="63">F118*$G$117/$F$117</f>
        <v>8.6077556359159804</v>
      </c>
      <c r="H118" s="38">
        <v>135</v>
      </c>
      <c r="I118" s="38">
        <f t="shared" si="62"/>
        <v>315.71562207670723</v>
      </c>
      <c r="J118" s="38">
        <f t="shared" si="55"/>
        <v>324.3233777126232</v>
      </c>
      <c r="K118" s="38">
        <v>155.44999999999999</v>
      </c>
      <c r="L118" s="45">
        <f t="shared" si="60"/>
        <v>243.65203761755484</v>
      </c>
      <c r="M118" s="38">
        <v>200</v>
      </c>
      <c r="N118" s="38">
        <f t="shared" si="61"/>
        <v>200</v>
      </c>
      <c r="O118" s="38">
        <f t="shared" si="58"/>
        <v>496.04374999999999</v>
      </c>
      <c r="P118" s="38">
        <f t="shared" si="59"/>
        <v>767.97541533017807</v>
      </c>
      <c r="Q118" s="60"/>
      <c r="R118" s="100"/>
    </row>
    <row r="119" spans="1:18" ht="26.25" x14ac:dyDescent="0.25">
      <c r="A119" s="85">
        <v>20</v>
      </c>
      <c r="B119" s="86" t="s">
        <v>871</v>
      </c>
      <c r="C119" s="82" t="s">
        <v>872</v>
      </c>
      <c r="D119" s="82" t="s">
        <v>750</v>
      </c>
      <c r="E119" s="38">
        <v>40.950000000000003</v>
      </c>
      <c r="F119" s="38">
        <f t="shared" si="52"/>
        <v>10.237500000000001</v>
      </c>
      <c r="G119" s="38">
        <f t="shared" si="63"/>
        <v>15.753635454335615</v>
      </c>
      <c r="H119" s="38">
        <v>80.400000000000006</v>
      </c>
      <c r="I119" s="38">
        <f t="shared" si="62"/>
        <v>188.02619270346122</v>
      </c>
      <c r="J119" s="38">
        <f t="shared" si="55"/>
        <v>203.77982815779683</v>
      </c>
      <c r="K119" s="38">
        <v>11.15</v>
      </c>
      <c r="L119" s="45">
        <f t="shared" si="60"/>
        <v>17.476489028213166</v>
      </c>
      <c r="M119" s="38">
        <v>40</v>
      </c>
      <c r="N119" s="38">
        <f t="shared" si="61"/>
        <v>40</v>
      </c>
      <c r="O119" s="38">
        <f t="shared" si="58"/>
        <v>141.78750000000002</v>
      </c>
      <c r="P119" s="38">
        <f t="shared" si="59"/>
        <v>261.25631718600999</v>
      </c>
      <c r="Q119" s="60"/>
      <c r="R119" s="100"/>
    </row>
    <row r="120" spans="1:18" x14ac:dyDescent="0.25">
      <c r="A120" s="50"/>
      <c r="B120" s="50"/>
      <c r="C120" s="50"/>
      <c r="D120" s="50"/>
      <c r="E120" s="50"/>
      <c r="F120" s="50"/>
      <c r="G120" s="50"/>
      <c r="H120" s="50"/>
      <c r="I120" s="90"/>
      <c r="J120" s="90"/>
      <c r="K120" s="50"/>
      <c r="L120" s="90"/>
      <c r="M120" s="50"/>
      <c r="N120" s="90"/>
      <c r="O120" s="50"/>
      <c r="P120" s="50"/>
      <c r="Q120" s="50"/>
      <c r="R120" s="100"/>
    </row>
    <row r="121" spans="1:18" x14ac:dyDescent="0.25">
      <c r="A121" s="50"/>
      <c r="B121" s="50"/>
      <c r="C121" s="50"/>
      <c r="D121" s="50"/>
      <c r="E121" s="50"/>
      <c r="F121" s="50"/>
      <c r="G121" s="50"/>
      <c r="H121" s="50"/>
      <c r="I121" s="90"/>
      <c r="J121" s="90"/>
      <c r="K121" s="50"/>
      <c r="L121" s="90"/>
      <c r="M121" s="50"/>
      <c r="N121" s="90"/>
      <c r="O121" s="50"/>
      <c r="P121" s="50"/>
      <c r="Q121" s="50"/>
      <c r="R121" s="100"/>
    </row>
    <row r="122" spans="1:18" ht="38.25" x14ac:dyDescent="0.25">
      <c r="A122" s="84" t="s">
        <v>285</v>
      </c>
      <c r="B122" s="84" t="s">
        <v>264</v>
      </c>
      <c r="C122" s="92" t="s">
        <v>284</v>
      </c>
      <c r="D122" s="74" t="s">
        <v>266</v>
      </c>
      <c r="E122" s="252" t="s">
        <v>267</v>
      </c>
      <c r="F122" s="252"/>
      <c r="G122" s="252"/>
      <c r="H122" s="252"/>
      <c r="I122" s="252"/>
      <c r="J122" s="84"/>
      <c r="K122" s="252" t="s">
        <v>268</v>
      </c>
      <c r="L122" s="252"/>
      <c r="M122" s="252" t="s">
        <v>269</v>
      </c>
      <c r="N122" s="252"/>
      <c r="O122" s="84"/>
      <c r="P122" s="97"/>
      <c r="Q122" s="50"/>
      <c r="R122" s="100"/>
    </row>
    <row r="123" spans="1:18" ht="64.5" x14ac:dyDescent="0.25">
      <c r="A123" s="249" t="s">
        <v>131</v>
      </c>
      <c r="B123" s="249"/>
      <c r="C123" s="249"/>
      <c r="D123" s="249"/>
      <c r="E123" s="79" t="s">
        <v>271</v>
      </c>
      <c r="F123" s="79" t="s">
        <v>272</v>
      </c>
      <c r="G123" s="79" t="s">
        <v>273</v>
      </c>
      <c r="H123" s="79" t="s">
        <v>274</v>
      </c>
      <c r="I123" s="59" t="s">
        <v>275</v>
      </c>
      <c r="J123" s="80" t="s">
        <v>276</v>
      </c>
      <c r="K123" s="79" t="s">
        <v>271</v>
      </c>
      <c r="L123" s="81" t="s">
        <v>277</v>
      </c>
      <c r="M123" s="79" t="s">
        <v>278</v>
      </c>
      <c r="N123" s="79" t="s">
        <v>282</v>
      </c>
      <c r="O123" s="84" t="s">
        <v>270</v>
      </c>
      <c r="P123" s="84" t="s">
        <v>279</v>
      </c>
      <c r="Q123" s="50"/>
      <c r="R123" s="100"/>
    </row>
    <row r="124" spans="1:18" ht="30" customHeight="1" x14ac:dyDescent="0.25">
      <c r="A124" s="85">
        <v>1</v>
      </c>
      <c r="B124" s="86" t="s">
        <v>501</v>
      </c>
      <c r="C124" s="87" t="s">
        <v>500</v>
      </c>
      <c r="D124" s="82" t="s">
        <v>711</v>
      </c>
      <c r="E124" s="38">
        <v>111.37</v>
      </c>
      <c r="F124" s="38">
        <f>E124/4</f>
        <v>27.842500000000001</v>
      </c>
      <c r="G124" s="38">
        <f>F124*$G$129/$F$129</f>
        <v>53.033333333333331</v>
      </c>
      <c r="H124" s="38">
        <v>75</v>
      </c>
      <c r="I124" s="38">
        <f>H124*$I$127/$H$127</f>
        <v>210.67415730337078</v>
      </c>
      <c r="J124" s="38">
        <f>G124+I124</f>
        <v>263.70749063670411</v>
      </c>
      <c r="K124" s="38">
        <v>106.3</v>
      </c>
      <c r="L124" s="45">
        <f>K124*$L$129/$K$129</f>
        <v>263.01030927835052</v>
      </c>
      <c r="M124" s="38">
        <v>0</v>
      </c>
      <c r="N124" s="38">
        <f>M124*$N$129/$M$129</f>
        <v>0</v>
      </c>
      <c r="O124" s="38">
        <f>F124+H124+K124+M124</f>
        <v>209.14249999999998</v>
      </c>
      <c r="P124" s="38">
        <f>J124+L124+N124</f>
        <v>526.71779991505468</v>
      </c>
      <c r="Q124" s="60"/>
      <c r="R124" s="100"/>
    </row>
    <row r="125" spans="1:18" ht="30" customHeight="1" x14ac:dyDescent="0.25">
      <c r="A125" s="85">
        <v>2</v>
      </c>
      <c r="B125" s="86" t="s">
        <v>715</v>
      </c>
      <c r="C125" s="87" t="s">
        <v>716</v>
      </c>
      <c r="D125" s="82" t="s">
        <v>711</v>
      </c>
      <c r="E125" s="38">
        <v>17.59</v>
      </c>
      <c r="F125" s="38">
        <f t="shared" ref="F125:F129" si="64">E125/4</f>
        <v>4.3975</v>
      </c>
      <c r="G125" s="38">
        <f t="shared" ref="G125:G128" si="65">F125*$G$129/$F$129</f>
        <v>8.3761904761904766</v>
      </c>
      <c r="H125" s="38">
        <v>65.55</v>
      </c>
      <c r="I125" s="38">
        <f t="shared" ref="I125:I129" si="66">H125*$I$127/$H$127</f>
        <v>184.12921348314606</v>
      </c>
      <c r="J125" s="38">
        <f t="shared" ref="J125:J129" si="67">G125+I125</f>
        <v>192.50540395933655</v>
      </c>
      <c r="K125" s="38">
        <v>32.6</v>
      </c>
      <c r="L125" s="45">
        <f t="shared" ref="L125:L128" si="68">K125*$L$129/$K$129</f>
        <v>80.659793814432987</v>
      </c>
      <c r="M125" s="38">
        <v>30</v>
      </c>
      <c r="N125" s="38">
        <f>M125*$N$129/$M$129</f>
        <v>150</v>
      </c>
      <c r="O125" s="38">
        <f t="shared" ref="O125:O129" si="69">F125+H125+K125+M125</f>
        <v>132.54749999999999</v>
      </c>
      <c r="P125" s="38">
        <f t="shared" ref="P125:P129" si="70">J125+L125+N125</f>
        <v>423.16519777376953</v>
      </c>
      <c r="Q125" s="60"/>
      <c r="R125" s="100"/>
    </row>
    <row r="126" spans="1:18" ht="30" customHeight="1" x14ac:dyDescent="0.25">
      <c r="A126" s="85">
        <v>3</v>
      </c>
      <c r="B126" s="86" t="s">
        <v>895</v>
      </c>
      <c r="C126" s="87" t="s">
        <v>896</v>
      </c>
      <c r="D126" s="82" t="s">
        <v>711</v>
      </c>
      <c r="E126" s="38">
        <v>56.6</v>
      </c>
      <c r="F126" s="38">
        <f t="shared" si="64"/>
        <v>14.15</v>
      </c>
      <c r="G126" s="38">
        <f t="shared" si="65"/>
        <v>26.952380952380953</v>
      </c>
      <c r="H126" s="38">
        <v>0</v>
      </c>
      <c r="I126" s="38">
        <f t="shared" si="66"/>
        <v>0</v>
      </c>
      <c r="J126" s="38">
        <f t="shared" si="67"/>
        <v>26.952380952380953</v>
      </c>
      <c r="K126" s="38">
        <v>63.65</v>
      </c>
      <c r="L126" s="45">
        <f t="shared" si="68"/>
        <v>157.48453608247422</v>
      </c>
      <c r="M126" s="38">
        <v>0</v>
      </c>
      <c r="N126" s="38">
        <f t="shared" ref="N126:N128" si="71">M126*$N$129/$M$129</f>
        <v>0</v>
      </c>
      <c r="O126" s="38">
        <f t="shared" si="69"/>
        <v>77.8</v>
      </c>
      <c r="P126" s="38">
        <f t="shared" si="70"/>
        <v>184.43691703485518</v>
      </c>
      <c r="Q126" s="60"/>
      <c r="R126" s="100"/>
    </row>
    <row r="127" spans="1:18" ht="30" customHeight="1" x14ac:dyDescent="0.25">
      <c r="A127" s="85">
        <v>4</v>
      </c>
      <c r="B127" s="86" t="s">
        <v>497</v>
      </c>
      <c r="C127" s="87" t="s">
        <v>496</v>
      </c>
      <c r="D127" s="82" t="s">
        <v>711</v>
      </c>
      <c r="E127" s="38">
        <v>10</v>
      </c>
      <c r="F127" s="38">
        <f t="shared" si="64"/>
        <v>2.5</v>
      </c>
      <c r="G127" s="38">
        <f t="shared" si="65"/>
        <v>4.7619047619047619</v>
      </c>
      <c r="H127" s="38">
        <v>133.5</v>
      </c>
      <c r="I127" s="38">
        <v>375</v>
      </c>
      <c r="J127" s="38">
        <f t="shared" si="67"/>
        <v>379.76190476190476</v>
      </c>
      <c r="K127" s="38">
        <v>61.05</v>
      </c>
      <c r="L127" s="45">
        <f t="shared" si="68"/>
        <v>151.05154639175257</v>
      </c>
      <c r="M127" s="38">
        <v>30</v>
      </c>
      <c r="N127" s="38">
        <f t="shared" si="71"/>
        <v>150</v>
      </c>
      <c r="O127" s="38">
        <f t="shared" si="69"/>
        <v>227.05</v>
      </c>
      <c r="P127" s="38">
        <f t="shared" si="70"/>
        <v>680.8134511536573</v>
      </c>
      <c r="Q127" s="60"/>
      <c r="R127" s="100"/>
    </row>
    <row r="128" spans="1:18" ht="30" customHeight="1" x14ac:dyDescent="0.25">
      <c r="A128" s="85">
        <v>5</v>
      </c>
      <c r="B128" s="86" t="s">
        <v>644</v>
      </c>
      <c r="C128" s="87" t="s">
        <v>643</v>
      </c>
      <c r="D128" s="82" t="s">
        <v>711</v>
      </c>
      <c r="E128" s="38">
        <v>13.2</v>
      </c>
      <c r="F128" s="38">
        <f t="shared" si="64"/>
        <v>3.3</v>
      </c>
      <c r="G128" s="38">
        <f t="shared" si="65"/>
        <v>6.2857142857142856</v>
      </c>
      <c r="H128" s="38">
        <v>0</v>
      </c>
      <c r="I128" s="38">
        <f t="shared" si="66"/>
        <v>0</v>
      </c>
      <c r="J128" s="38">
        <f t="shared" si="67"/>
        <v>6.2857142857142856</v>
      </c>
      <c r="K128" s="38">
        <v>0</v>
      </c>
      <c r="L128" s="45">
        <f t="shared" si="68"/>
        <v>0</v>
      </c>
      <c r="M128" s="38">
        <v>0</v>
      </c>
      <c r="N128" s="38">
        <f t="shared" si="71"/>
        <v>0</v>
      </c>
      <c r="O128" s="38">
        <f t="shared" si="69"/>
        <v>3.3</v>
      </c>
      <c r="P128" s="38">
        <f t="shared" si="70"/>
        <v>6.2857142857142856</v>
      </c>
      <c r="Q128" s="60"/>
      <c r="R128" s="100"/>
    </row>
    <row r="129" spans="1:18" ht="30" customHeight="1" x14ac:dyDescent="0.25">
      <c r="A129" s="85">
        <v>6</v>
      </c>
      <c r="B129" s="86" t="s">
        <v>723</v>
      </c>
      <c r="C129" s="87" t="s">
        <v>724</v>
      </c>
      <c r="D129" s="82" t="s">
        <v>711</v>
      </c>
      <c r="E129" s="38">
        <v>262.5</v>
      </c>
      <c r="F129" s="38">
        <f t="shared" si="64"/>
        <v>65.625</v>
      </c>
      <c r="G129" s="38">
        <v>125</v>
      </c>
      <c r="H129" s="38">
        <v>75</v>
      </c>
      <c r="I129" s="38">
        <f t="shared" si="66"/>
        <v>210.67415730337078</v>
      </c>
      <c r="J129" s="38">
        <f t="shared" si="67"/>
        <v>335.67415730337075</v>
      </c>
      <c r="K129" s="38">
        <v>121.25</v>
      </c>
      <c r="L129" s="38">
        <v>300</v>
      </c>
      <c r="M129" s="38">
        <v>40</v>
      </c>
      <c r="N129" s="38">
        <v>200</v>
      </c>
      <c r="O129" s="38">
        <f t="shared" si="69"/>
        <v>301.875</v>
      </c>
      <c r="P129" s="38">
        <f t="shared" si="70"/>
        <v>835.67415730337075</v>
      </c>
      <c r="Q129" s="60"/>
      <c r="R129" s="100"/>
    </row>
    <row r="130" spans="1:18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  <c r="R130" s="100"/>
    </row>
    <row r="131" spans="1:18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  <c r="R131" s="100"/>
    </row>
  </sheetData>
  <sheetProtection algorithmName="SHA-512" hashValue="9+62HMvgLmeUwrkhDbAObdtHZ8+fDUdFvVtetStd2AlMVDljl3owgq9lw+lqsnbmJchLkYdGh38WMqyQEyRm9g==" saltValue="+ST2zkOt8Ux11JRM30hBHg==" spinCount="100000" sheet="1" objects="1" scenarios="1"/>
  <mergeCells count="33">
    <mergeCell ref="K74:L74"/>
    <mergeCell ref="A18:D18"/>
    <mergeCell ref="A1:O1"/>
    <mergeCell ref="E2:I2"/>
    <mergeCell ref="K2:L2"/>
    <mergeCell ref="M2:N2"/>
    <mergeCell ref="A3:D3"/>
    <mergeCell ref="E17:I17"/>
    <mergeCell ref="K17:L17"/>
    <mergeCell ref="M17:N17"/>
    <mergeCell ref="E58:I58"/>
    <mergeCell ref="K58:L58"/>
    <mergeCell ref="K98:L98"/>
    <mergeCell ref="A36:O36"/>
    <mergeCell ref="E37:I37"/>
    <mergeCell ref="K37:L37"/>
    <mergeCell ref="M37:N37"/>
    <mergeCell ref="A57:O57"/>
    <mergeCell ref="A75:D75"/>
    <mergeCell ref="M58:N58"/>
    <mergeCell ref="A59:D59"/>
    <mergeCell ref="A73:O73"/>
    <mergeCell ref="M98:N98"/>
    <mergeCell ref="A38:D38"/>
    <mergeCell ref="M74:N74"/>
    <mergeCell ref="A95:O95"/>
    <mergeCell ref="E98:I98"/>
    <mergeCell ref="E74:I74"/>
    <mergeCell ref="A123:D123"/>
    <mergeCell ref="A99:D99"/>
    <mergeCell ref="E122:I122"/>
    <mergeCell ref="K122:L122"/>
    <mergeCell ref="M122:N122"/>
  </mergeCells>
  <phoneticPr fontId="12" type="noConversion"/>
  <pageMargins left="0.75" right="0.75" top="1" bottom="1" header="0.5" footer="0.5"/>
  <pageSetup paperSize="9" orientation="portrait" horizontalDpi="4294967294" verticalDpi="4294967294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281"/>
  <sheetViews>
    <sheetView workbookViewId="0">
      <selection sqref="A1:R281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3.140625" style="7" customWidth="1"/>
    <col min="4" max="4" width="22.28515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23.85546875" style="7" customWidth="1"/>
  </cols>
  <sheetData>
    <row r="1" spans="1:18" ht="15.75" x14ac:dyDescent="0.25">
      <c r="A1" s="273" t="s">
        <v>132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4"/>
      <c r="P1" s="50"/>
      <c r="Q1" s="50"/>
      <c r="R1" s="100"/>
    </row>
    <row r="2" spans="1:18" ht="15.75" x14ac:dyDescent="0.25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50"/>
      <c r="Q2" s="50"/>
      <c r="R2" s="100"/>
    </row>
    <row r="3" spans="1:18" ht="45" x14ac:dyDescent="0.25">
      <c r="A3" s="110" t="s">
        <v>263</v>
      </c>
      <c r="B3" s="74" t="s">
        <v>264</v>
      </c>
      <c r="C3" s="92" t="s">
        <v>284</v>
      </c>
      <c r="D3" s="74" t="s">
        <v>266</v>
      </c>
      <c r="E3" s="288" t="s">
        <v>267</v>
      </c>
      <c r="F3" s="289"/>
      <c r="G3" s="289"/>
      <c r="H3" s="289"/>
      <c r="I3" s="290"/>
      <c r="J3" s="76"/>
      <c r="K3" s="288" t="s">
        <v>268</v>
      </c>
      <c r="L3" s="290"/>
      <c r="M3" s="288" t="s">
        <v>269</v>
      </c>
      <c r="N3" s="290"/>
      <c r="O3" s="76" t="s">
        <v>270</v>
      </c>
      <c r="P3" s="77" t="str">
        <f>$P$20</f>
        <v>ΑΘΡΟΙΣΜΑ ΜΕΤΑ ΤΗΝ ΑΝΑΓΩΓΗ</v>
      </c>
      <c r="Q3" s="50"/>
      <c r="R3" s="100"/>
    </row>
    <row r="4" spans="1:18" ht="64.5" x14ac:dyDescent="0.25">
      <c r="A4" s="249" t="s">
        <v>133</v>
      </c>
      <c r="B4" s="249"/>
      <c r="C4" s="249"/>
      <c r="D4" s="249"/>
      <c r="E4" s="79" t="s">
        <v>271</v>
      </c>
      <c r="F4" s="79" t="s">
        <v>272</v>
      </c>
      <c r="G4" s="79" t="s">
        <v>273</v>
      </c>
      <c r="H4" s="79" t="s">
        <v>274</v>
      </c>
      <c r="I4" s="59" t="s">
        <v>275</v>
      </c>
      <c r="J4" s="80" t="s">
        <v>276</v>
      </c>
      <c r="K4" s="79" t="s">
        <v>283</v>
      </c>
      <c r="L4" s="81" t="s">
        <v>277</v>
      </c>
      <c r="M4" s="79" t="s">
        <v>281</v>
      </c>
      <c r="N4" s="79" t="s">
        <v>282</v>
      </c>
      <c r="O4" s="52"/>
      <c r="P4" s="65"/>
      <c r="Q4" s="50"/>
      <c r="R4" s="100"/>
    </row>
    <row r="5" spans="1:18" ht="30" customHeight="1" x14ac:dyDescent="0.25">
      <c r="A5" s="79">
        <v>1</v>
      </c>
      <c r="B5" s="111" t="s">
        <v>798</v>
      </c>
      <c r="C5" s="112" t="s">
        <v>799</v>
      </c>
      <c r="D5" s="82" t="s">
        <v>747</v>
      </c>
      <c r="E5" s="38">
        <v>0</v>
      </c>
      <c r="F5" s="38">
        <f>E5/4</f>
        <v>0</v>
      </c>
      <c r="G5" s="38">
        <f>F5*G6/F6</f>
        <v>0</v>
      </c>
      <c r="H5" s="38">
        <v>52.65</v>
      </c>
      <c r="I5" s="38">
        <v>375</v>
      </c>
      <c r="J5" s="38">
        <f>G5+I5</f>
        <v>375</v>
      </c>
      <c r="K5" s="38">
        <v>19.05</v>
      </c>
      <c r="L5" s="45">
        <v>300</v>
      </c>
      <c r="M5" s="38">
        <v>120</v>
      </c>
      <c r="N5" s="38">
        <v>200</v>
      </c>
      <c r="O5" s="38">
        <f>F5+H5+K5+M5</f>
        <v>191.7</v>
      </c>
      <c r="P5" s="38">
        <f>J5+L5+N5</f>
        <v>875</v>
      </c>
      <c r="Q5" s="60"/>
      <c r="R5" s="100"/>
    </row>
    <row r="6" spans="1:18" ht="30" customHeight="1" x14ac:dyDescent="0.25">
      <c r="A6" s="104">
        <v>2</v>
      </c>
      <c r="B6" s="113" t="s">
        <v>812</v>
      </c>
      <c r="C6" s="114" t="s">
        <v>813</v>
      </c>
      <c r="D6" s="82" t="s">
        <v>747</v>
      </c>
      <c r="E6" s="38">
        <v>251</v>
      </c>
      <c r="F6" s="38">
        <f>E6/4</f>
        <v>62.75</v>
      </c>
      <c r="G6" s="38">
        <v>125</v>
      </c>
      <c r="H6" s="38">
        <v>0</v>
      </c>
      <c r="I6" s="38">
        <v>0</v>
      </c>
      <c r="J6" s="38">
        <f>G6+I6</f>
        <v>125</v>
      </c>
      <c r="K6" s="38">
        <v>1.95</v>
      </c>
      <c r="L6" s="38">
        <f>K6*L5/K5</f>
        <v>30.708661417322833</v>
      </c>
      <c r="M6" s="38">
        <v>0</v>
      </c>
      <c r="N6" s="38">
        <v>0</v>
      </c>
      <c r="O6" s="38">
        <f>F6+H6+K6+M6</f>
        <v>64.7</v>
      </c>
      <c r="P6" s="38">
        <f>J6+L6+N6</f>
        <v>155.70866141732284</v>
      </c>
      <c r="Q6" s="60"/>
      <c r="R6" s="100"/>
    </row>
    <row r="7" spans="1:18" ht="15.75" x14ac:dyDescent="0.25">
      <c r="A7" s="109"/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50"/>
      <c r="Q7" s="50"/>
      <c r="R7" s="100"/>
    </row>
    <row r="8" spans="1:18" ht="15.75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50"/>
      <c r="Q8" s="50"/>
      <c r="R8" s="100"/>
    </row>
    <row r="9" spans="1:18" ht="45" x14ac:dyDescent="0.25">
      <c r="A9" s="84" t="s">
        <v>263</v>
      </c>
      <c r="B9" s="74" t="s">
        <v>264</v>
      </c>
      <c r="C9" s="92" t="s">
        <v>284</v>
      </c>
      <c r="D9" s="74" t="s">
        <v>266</v>
      </c>
      <c r="E9" s="288" t="s">
        <v>267</v>
      </c>
      <c r="F9" s="289"/>
      <c r="G9" s="289"/>
      <c r="H9" s="289"/>
      <c r="I9" s="290"/>
      <c r="J9" s="76"/>
      <c r="K9" s="288" t="s">
        <v>268</v>
      </c>
      <c r="L9" s="290"/>
      <c r="M9" s="288" t="s">
        <v>269</v>
      </c>
      <c r="N9" s="290"/>
      <c r="O9" s="76" t="s">
        <v>270</v>
      </c>
      <c r="P9" s="77" t="str">
        <f>$P$20</f>
        <v>ΑΘΡΟΙΣΜΑ ΜΕΤΑ ΤΗΝ ΑΝΑΓΩΓΗ</v>
      </c>
      <c r="Q9" s="78"/>
      <c r="R9" s="100"/>
    </row>
    <row r="10" spans="1:18" ht="64.5" x14ac:dyDescent="0.25">
      <c r="A10" s="249" t="s">
        <v>134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283</v>
      </c>
      <c r="L10" s="81" t="s">
        <v>277</v>
      </c>
      <c r="M10" s="79" t="s">
        <v>281</v>
      </c>
      <c r="N10" s="79" t="s">
        <v>282</v>
      </c>
      <c r="O10" s="52"/>
      <c r="P10" s="65"/>
      <c r="Q10" s="50"/>
      <c r="R10" s="100"/>
    </row>
    <row r="11" spans="1:18" ht="30" customHeight="1" x14ac:dyDescent="0.25">
      <c r="A11" s="104">
        <v>1</v>
      </c>
      <c r="B11" s="94" t="s">
        <v>685</v>
      </c>
      <c r="C11" s="94" t="s">
        <v>684</v>
      </c>
      <c r="D11" s="82" t="s">
        <v>711</v>
      </c>
      <c r="E11" s="38">
        <v>10</v>
      </c>
      <c r="F11" s="38">
        <f>E11/4</f>
        <v>2.5</v>
      </c>
      <c r="G11" s="38">
        <f>F11*$G$14/$F$14</f>
        <v>5.882352941176471</v>
      </c>
      <c r="H11" s="38">
        <v>80.55</v>
      </c>
      <c r="I11" s="40">
        <f>H11*$I$12/$H$12</f>
        <v>184.40934065934064</v>
      </c>
      <c r="J11" s="38">
        <f>G11+I11</f>
        <v>190.29169360051711</v>
      </c>
      <c r="K11" s="38">
        <v>99.25</v>
      </c>
      <c r="L11" s="40">
        <f t="shared" ref="L11:L12" si="0">K11*$L$13/$K$13</f>
        <v>254.37847073900042</v>
      </c>
      <c r="M11" s="38">
        <v>160</v>
      </c>
      <c r="N11" s="38">
        <v>200</v>
      </c>
      <c r="O11" s="38">
        <f>F11+H11+K11+M11</f>
        <v>342.3</v>
      </c>
      <c r="P11" s="38">
        <f>J11+L11+N11</f>
        <v>644.67016433951756</v>
      </c>
      <c r="Q11" s="103"/>
      <c r="R11" s="100"/>
    </row>
    <row r="12" spans="1:18" ht="30" customHeight="1" x14ac:dyDescent="0.25">
      <c r="A12" s="105">
        <v>2</v>
      </c>
      <c r="B12" s="94" t="s">
        <v>889</v>
      </c>
      <c r="C12" s="94" t="s">
        <v>890</v>
      </c>
      <c r="D12" s="106" t="s">
        <v>711</v>
      </c>
      <c r="E12" s="53">
        <v>40.494999999999997</v>
      </c>
      <c r="F12" s="38">
        <f t="shared" ref="F12:F17" si="1">E12/4</f>
        <v>10.123749999999999</v>
      </c>
      <c r="G12" s="38">
        <f t="shared" ref="G12:G17" si="2">F12*$G$14/$F$14</f>
        <v>23.820588235294117</v>
      </c>
      <c r="H12" s="53">
        <v>163.80000000000001</v>
      </c>
      <c r="I12" s="53">
        <v>375</v>
      </c>
      <c r="J12" s="38">
        <f t="shared" ref="J12:J17" si="3">G12+I12</f>
        <v>398.82058823529411</v>
      </c>
      <c r="K12" s="53">
        <v>36.25</v>
      </c>
      <c r="L12" s="40">
        <f t="shared" si="0"/>
        <v>92.909013242204182</v>
      </c>
      <c r="M12" s="43">
        <v>160</v>
      </c>
      <c r="N12" s="43">
        <f>M12*$N$11/$M$11</f>
        <v>200</v>
      </c>
      <c r="O12" s="38">
        <f t="shared" ref="O12:O17" si="4">F12+H12+K12+M12</f>
        <v>370.17375000000004</v>
      </c>
      <c r="P12" s="38">
        <f t="shared" ref="P12:P17" si="5">J12+L12+N12</f>
        <v>691.72960147749836</v>
      </c>
      <c r="Q12" s="103"/>
      <c r="R12" s="100"/>
    </row>
    <row r="13" spans="1:18" ht="30" customHeight="1" x14ac:dyDescent="0.25">
      <c r="A13" s="73">
        <v>3</v>
      </c>
      <c r="B13" s="94" t="s">
        <v>116</v>
      </c>
      <c r="C13" s="94" t="s">
        <v>117</v>
      </c>
      <c r="D13" s="82" t="s">
        <v>711</v>
      </c>
      <c r="E13" s="40">
        <v>19.100000000000001</v>
      </c>
      <c r="F13" s="38">
        <f t="shared" si="1"/>
        <v>4.7750000000000004</v>
      </c>
      <c r="G13" s="38">
        <f t="shared" si="2"/>
        <v>11.235294117647058</v>
      </c>
      <c r="H13" s="40">
        <v>150.75</v>
      </c>
      <c r="I13" s="40">
        <f>H13*$I$12/$H$12</f>
        <v>345.12362637362634</v>
      </c>
      <c r="J13" s="38">
        <f t="shared" si="3"/>
        <v>356.35892049127341</v>
      </c>
      <c r="K13" s="40">
        <v>117.05</v>
      </c>
      <c r="L13" s="40">
        <v>300</v>
      </c>
      <c r="M13" s="40">
        <v>110</v>
      </c>
      <c r="N13" s="43">
        <f t="shared" ref="N13:N17" si="6">M13*$N$11/$M$11</f>
        <v>137.5</v>
      </c>
      <c r="O13" s="38">
        <f t="shared" si="4"/>
        <v>382.57499999999999</v>
      </c>
      <c r="P13" s="38">
        <f t="shared" si="5"/>
        <v>793.85892049127347</v>
      </c>
      <c r="Q13" s="103"/>
      <c r="R13" s="100"/>
    </row>
    <row r="14" spans="1:18" ht="30" customHeight="1" x14ac:dyDescent="0.25">
      <c r="A14" s="73">
        <v>4</v>
      </c>
      <c r="B14" s="94" t="s">
        <v>135</v>
      </c>
      <c r="C14" s="94" t="s">
        <v>898</v>
      </c>
      <c r="D14" s="82" t="s">
        <v>711</v>
      </c>
      <c r="E14" s="40">
        <v>212.5</v>
      </c>
      <c r="F14" s="38">
        <f t="shared" si="1"/>
        <v>53.125</v>
      </c>
      <c r="G14" s="40">
        <v>125</v>
      </c>
      <c r="H14" s="40">
        <v>0</v>
      </c>
      <c r="I14" s="40">
        <f t="shared" ref="I14:I17" si="7">H14*$I$12/$H$12</f>
        <v>0</v>
      </c>
      <c r="J14" s="38">
        <f t="shared" si="3"/>
        <v>125</v>
      </c>
      <c r="K14" s="40">
        <v>5</v>
      </c>
      <c r="L14" s="40">
        <f>K14*$L$13/$K$13</f>
        <v>12.815036309269543</v>
      </c>
      <c r="M14" s="40">
        <v>40</v>
      </c>
      <c r="N14" s="43">
        <f t="shared" si="6"/>
        <v>50</v>
      </c>
      <c r="O14" s="38">
        <f t="shared" si="4"/>
        <v>98.125</v>
      </c>
      <c r="P14" s="38">
        <f t="shared" si="5"/>
        <v>187.81503630926954</v>
      </c>
      <c r="Q14" s="103"/>
      <c r="R14" s="100"/>
    </row>
    <row r="15" spans="1:18" ht="30" customHeight="1" x14ac:dyDescent="0.25">
      <c r="A15" s="73">
        <v>5</v>
      </c>
      <c r="B15" s="94" t="s">
        <v>410</v>
      </c>
      <c r="C15" s="94" t="s">
        <v>403</v>
      </c>
      <c r="D15" s="82" t="s">
        <v>711</v>
      </c>
      <c r="E15" s="40">
        <v>201.25</v>
      </c>
      <c r="F15" s="38">
        <f t="shared" si="1"/>
        <v>50.3125</v>
      </c>
      <c r="G15" s="38">
        <f t="shared" si="2"/>
        <v>118.38235294117646</v>
      </c>
      <c r="H15" s="40">
        <v>0</v>
      </c>
      <c r="I15" s="40">
        <f t="shared" si="7"/>
        <v>0</v>
      </c>
      <c r="J15" s="38">
        <f t="shared" si="3"/>
        <v>118.38235294117646</v>
      </c>
      <c r="K15" s="40">
        <v>37.6</v>
      </c>
      <c r="L15" s="40">
        <f t="shared" ref="L15:L17" si="8">K15*$L$13/$K$13</f>
        <v>96.369073045706969</v>
      </c>
      <c r="M15" s="40">
        <v>50</v>
      </c>
      <c r="N15" s="43">
        <f t="shared" si="6"/>
        <v>62.5</v>
      </c>
      <c r="O15" s="38">
        <f t="shared" si="4"/>
        <v>137.91249999999999</v>
      </c>
      <c r="P15" s="38">
        <f t="shared" si="5"/>
        <v>277.25142598688342</v>
      </c>
      <c r="Q15" s="103"/>
      <c r="R15" s="100"/>
    </row>
    <row r="16" spans="1:18" ht="30" customHeight="1" x14ac:dyDescent="0.25">
      <c r="A16" s="73">
        <v>6</v>
      </c>
      <c r="B16" s="94" t="s">
        <v>717</v>
      </c>
      <c r="C16" s="94" t="s">
        <v>718</v>
      </c>
      <c r="D16" s="82" t="s">
        <v>711</v>
      </c>
      <c r="E16" s="40">
        <v>45</v>
      </c>
      <c r="F16" s="38">
        <f t="shared" si="1"/>
        <v>11.25</v>
      </c>
      <c r="G16" s="38">
        <f t="shared" si="2"/>
        <v>26.470588235294116</v>
      </c>
      <c r="H16" s="40">
        <v>81.900000000000006</v>
      </c>
      <c r="I16" s="40">
        <f t="shared" si="7"/>
        <v>187.5</v>
      </c>
      <c r="J16" s="38">
        <f t="shared" si="3"/>
        <v>213.97058823529412</v>
      </c>
      <c r="K16" s="40">
        <v>56.95</v>
      </c>
      <c r="L16" s="40">
        <f t="shared" si="8"/>
        <v>145.9632635625801</v>
      </c>
      <c r="M16" s="40">
        <v>0</v>
      </c>
      <c r="N16" s="43">
        <f t="shared" si="6"/>
        <v>0</v>
      </c>
      <c r="O16" s="38">
        <f t="shared" si="4"/>
        <v>150.10000000000002</v>
      </c>
      <c r="P16" s="38">
        <f t="shared" si="5"/>
        <v>359.93385179787424</v>
      </c>
      <c r="Q16" s="103"/>
      <c r="R16" s="100"/>
    </row>
    <row r="17" spans="1:18" ht="30" customHeight="1" x14ac:dyDescent="0.25">
      <c r="A17" s="73">
        <v>7</v>
      </c>
      <c r="B17" s="94" t="s">
        <v>719</v>
      </c>
      <c r="C17" s="94" t="s">
        <v>720</v>
      </c>
      <c r="D17" s="82" t="s">
        <v>711</v>
      </c>
      <c r="E17" s="40">
        <v>10</v>
      </c>
      <c r="F17" s="38">
        <f t="shared" si="1"/>
        <v>2.5</v>
      </c>
      <c r="G17" s="38">
        <f t="shared" si="2"/>
        <v>5.882352941176471</v>
      </c>
      <c r="H17" s="40">
        <v>64.05</v>
      </c>
      <c r="I17" s="40">
        <f t="shared" si="7"/>
        <v>146.63461538461539</v>
      </c>
      <c r="J17" s="38">
        <f t="shared" si="3"/>
        <v>152.51696832579185</v>
      </c>
      <c r="K17" s="40">
        <v>55.65</v>
      </c>
      <c r="L17" s="40">
        <f t="shared" si="8"/>
        <v>142.63135412217002</v>
      </c>
      <c r="M17" s="40">
        <v>50</v>
      </c>
      <c r="N17" s="45">
        <f t="shared" si="6"/>
        <v>62.5</v>
      </c>
      <c r="O17" s="38">
        <f t="shared" si="4"/>
        <v>172.2</v>
      </c>
      <c r="P17" s="38">
        <f t="shared" si="5"/>
        <v>357.64832244796185</v>
      </c>
      <c r="Q17" s="103"/>
      <c r="R17" s="100"/>
    </row>
    <row r="18" spans="1:18" ht="45" customHeight="1" x14ac:dyDescent="0.25">
      <c r="A18" s="60"/>
      <c r="B18" s="107"/>
      <c r="C18" s="107"/>
      <c r="D18" s="50"/>
      <c r="E18" s="50"/>
      <c r="F18" s="50"/>
      <c r="G18" s="50"/>
      <c r="H18" s="50"/>
      <c r="I18" s="90"/>
      <c r="J18" s="90"/>
      <c r="K18" s="50"/>
      <c r="L18" s="90"/>
      <c r="M18" s="50"/>
      <c r="N18" s="90"/>
      <c r="O18" s="50"/>
      <c r="P18" s="50"/>
      <c r="Q18" s="50"/>
      <c r="R18" s="100"/>
    </row>
    <row r="19" spans="1:18" ht="38.25" x14ac:dyDescent="0.25">
      <c r="A19" s="84" t="s">
        <v>263</v>
      </c>
      <c r="B19" s="74" t="s">
        <v>264</v>
      </c>
      <c r="C19" s="92" t="s">
        <v>284</v>
      </c>
      <c r="D19" s="74" t="s">
        <v>266</v>
      </c>
      <c r="E19" s="252" t="s">
        <v>267</v>
      </c>
      <c r="F19" s="252"/>
      <c r="G19" s="252"/>
      <c r="H19" s="252"/>
      <c r="I19" s="252"/>
      <c r="J19" s="83"/>
      <c r="K19" s="252" t="s">
        <v>268</v>
      </c>
      <c r="L19" s="252"/>
      <c r="M19" s="252" t="s">
        <v>269</v>
      </c>
      <c r="N19" s="252"/>
      <c r="O19" s="83"/>
      <c r="P19" s="46"/>
      <c r="Q19" s="50"/>
      <c r="R19" s="100"/>
    </row>
    <row r="20" spans="1:18" ht="64.5" x14ac:dyDescent="0.25">
      <c r="A20" s="249" t="s">
        <v>136</v>
      </c>
      <c r="B20" s="249"/>
      <c r="C20" s="249"/>
      <c r="D20" s="249"/>
      <c r="E20" s="79" t="s">
        <v>271</v>
      </c>
      <c r="F20" s="79" t="s">
        <v>272</v>
      </c>
      <c r="G20" s="79" t="s">
        <v>273</v>
      </c>
      <c r="H20" s="79" t="s">
        <v>274</v>
      </c>
      <c r="I20" s="59" t="s">
        <v>275</v>
      </c>
      <c r="J20" s="80" t="s">
        <v>276</v>
      </c>
      <c r="K20" s="79" t="s">
        <v>271</v>
      </c>
      <c r="L20" s="81" t="s">
        <v>277</v>
      </c>
      <c r="M20" s="79" t="s">
        <v>278</v>
      </c>
      <c r="N20" s="79" t="s">
        <v>282</v>
      </c>
      <c r="O20" s="84" t="s">
        <v>270</v>
      </c>
      <c r="P20" s="77" t="s">
        <v>279</v>
      </c>
      <c r="Q20" s="50"/>
      <c r="R20" s="100"/>
    </row>
    <row r="21" spans="1:18" ht="30" customHeight="1" x14ac:dyDescent="0.25">
      <c r="A21" s="85">
        <v>1</v>
      </c>
      <c r="B21" s="94" t="s">
        <v>789</v>
      </c>
      <c r="C21" s="108" t="s">
        <v>790</v>
      </c>
      <c r="D21" s="82" t="s">
        <v>747</v>
      </c>
      <c r="E21" s="52">
        <v>302.5</v>
      </c>
      <c r="F21" s="52">
        <f>E21/4</f>
        <v>75.625</v>
      </c>
      <c r="G21" s="115">
        <v>125</v>
      </c>
      <c r="H21" s="52">
        <v>0</v>
      </c>
      <c r="I21" s="44">
        <f>H21*$I$30/$H$30</f>
        <v>0</v>
      </c>
      <c r="J21" s="44">
        <f>G21+I21</f>
        <v>125</v>
      </c>
      <c r="K21" s="52">
        <v>36.15</v>
      </c>
      <c r="L21" s="44">
        <f>K21*$L$29/$K$29</f>
        <v>66.249236408063538</v>
      </c>
      <c r="M21" s="52">
        <v>140</v>
      </c>
      <c r="N21" s="44">
        <v>200</v>
      </c>
      <c r="O21" s="44">
        <f>F21+H21+K21+M21</f>
        <v>251.77500000000001</v>
      </c>
      <c r="P21" s="44">
        <f>J21+L21+N21</f>
        <v>391.24923640806355</v>
      </c>
      <c r="Q21" s="103"/>
      <c r="R21" s="100"/>
    </row>
    <row r="22" spans="1:18" ht="30" customHeight="1" x14ac:dyDescent="0.25">
      <c r="A22" s="88">
        <v>2</v>
      </c>
      <c r="B22" s="94" t="s">
        <v>654</v>
      </c>
      <c r="C22" s="108" t="s">
        <v>653</v>
      </c>
      <c r="D22" s="82" t="s">
        <v>747</v>
      </c>
      <c r="E22" s="41">
        <v>232.9</v>
      </c>
      <c r="F22" s="52">
        <f t="shared" ref="F22:F32" si="9">E22/4</f>
        <v>58.225000000000001</v>
      </c>
      <c r="G22" s="41">
        <f>F22*$G$21/$F$21</f>
        <v>96.239669421487605</v>
      </c>
      <c r="H22" s="41">
        <v>90</v>
      </c>
      <c r="I22" s="44">
        <f t="shared" ref="I22:I32" si="10">H22*$I$30/$H$30</f>
        <v>293.73368146214096</v>
      </c>
      <c r="J22" s="44">
        <f t="shared" ref="J22:J32" si="11">G22+I22</f>
        <v>389.97335088362854</v>
      </c>
      <c r="K22" s="55">
        <v>27.05</v>
      </c>
      <c r="L22" s="44">
        <f t="shared" ref="L22:L32" si="12">K22*$L$29/$K$29</f>
        <v>49.572388515577281</v>
      </c>
      <c r="M22" s="41">
        <v>40</v>
      </c>
      <c r="N22" s="56">
        <f>M22*$N$21/$M$21</f>
        <v>57.142857142857146</v>
      </c>
      <c r="O22" s="44">
        <f t="shared" ref="O22:O32" si="13">F22+H22+K22+M22</f>
        <v>215.27500000000001</v>
      </c>
      <c r="P22" s="44">
        <f t="shared" ref="P22:P32" si="14">J22+L22+N22</f>
        <v>496.68859654206301</v>
      </c>
      <c r="Q22" s="103"/>
      <c r="R22" s="100"/>
    </row>
    <row r="23" spans="1:18" ht="30" customHeight="1" x14ac:dyDescent="0.25">
      <c r="A23" s="88">
        <v>3</v>
      </c>
      <c r="B23" s="94" t="s">
        <v>137</v>
      </c>
      <c r="C23" s="108" t="s">
        <v>138</v>
      </c>
      <c r="D23" s="82" t="s">
        <v>747</v>
      </c>
      <c r="E23" s="41">
        <v>76</v>
      </c>
      <c r="F23" s="52">
        <f t="shared" si="9"/>
        <v>19</v>
      </c>
      <c r="G23" s="41">
        <f t="shared" ref="G23:G32" si="15">F23*$G$21/$F$21</f>
        <v>31.404958677685951</v>
      </c>
      <c r="H23" s="41">
        <v>7.5</v>
      </c>
      <c r="I23" s="44">
        <f t="shared" si="10"/>
        <v>24.477806788511749</v>
      </c>
      <c r="J23" s="44">
        <f t="shared" si="11"/>
        <v>55.882765466197696</v>
      </c>
      <c r="K23" s="41">
        <v>33.25</v>
      </c>
      <c r="L23" s="44">
        <f t="shared" si="12"/>
        <v>60.934636530238244</v>
      </c>
      <c r="M23" s="41">
        <v>20</v>
      </c>
      <c r="N23" s="56">
        <f t="shared" ref="N23:N32" si="16">M23*$N$21/$M$21</f>
        <v>28.571428571428573</v>
      </c>
      <c r="O23" s="44">
        <f t="shared" si="13"/>
        <v>79.75</v>
      </c>
      <c r="P23" s="44">
        <f t="shared" si="14"/>
        <v>145.38883056786452</v>
      </c>
      <c r="Q23" s="103"/>
      <c r="R23" s="100"/>
    </row>
    <row r="24" spans="1:18" ht="30" customHeight="1" x14ac:dyDescent="0.25">
      <c r="A24" s="88">
        <v>4</v>
      </c>
      <c r="B24" s="94" t="s">
        <v>806</v>
      </c>
      <c r="C24" s="108" t="s">
        <v>807</v>
      </c>
      <c r="D24" s="82" t="s">
        <v>747</v>
      </c>
      <c r="E24" s="41">
        <v>28.71</v>
      </c>
      <c r="F24" s="52">
        <f t="shared" si="9"/>
        <v>7.1775000000000002</v>
      </c>
      <c r="G24" s="41">
        <f t="shared" si="15"/>
        <v>11.863636363636363</v>
      </c>
      <c r="H24" s="41">
        <v>0</v>
      </c>
      <c r="I24" s="44">
        <f t="shared" si="10"/>
        <v>0</v>
      </c>
      <c r="J24" s="44">
        <f t="shared" si="11"/>
        <v>11.863636363636363</v>
      </c>
      <c r="K24" s="41">
        <v>1.5</v>
      </c>
      <c r="L24" s="44">
        <f t="shared" si="12"/>
        <v>2.7489309712889436</v>
      </c>
      <c r="M24" s="41">
        <v>20</v>
      </c>
      <c r="N24" s="56">
        <f t="shared" si="16"/>
        <v>28.571428571428573</v>
      </c>
      <c r="O24" s="44">
        <f t="shared" si="13"/>
        <v>28.677500000000002</v>
      </c>
      <c r="P24" s="44">
        <f t="shared" si="14"/>
        <v>43.183995906353879</v>
      </c>
      <c r="Q24" s="103"/>
      <c r="R24" s="100"/>
    </row>
    <row r="25" spans="1:18" ht="30" customHeight="1" x14ac:dyDescent="0.25">
      <c r="A25" s="88">
        <v>5</v>
      </c>
      <c r="B25" s="94" t="s">
        <v>321</v>
      </c>
      <c r="C25" s="108" t="s">
        <v>318</v>
      </c>
      <c r="D25" s="82" t="s">
        <v>747</v>
      </c>
      <c r="E25" s="41">
        <v>55.28</v>
      </c>
      <c r="F25" s="52">
        <f t="shared" si="9"/>
        <v>13.82</v>
      </c>
      <c r="G25" s="41">
        <f t="shared" si="15"/>
        <v>22.84297520661157</v>
      </c>
      <c r="H25" s="41">
        <v>32.549999999999997</v>
      </c>
      <c r="I25" s="44">
        <f t="shared" si="10"/>
        <v>106.23368146214096</v>
      </c>
      <c r="J25" s="44">
        <f t="shared" si="11"/>
        <v>129.07665666875255</v>
      </c>
      <c r="K25" s="41">
        <v>72.349999999999994</v>
      </c>
      <c r="L25" s="44">
        <f t="shared" si="12"/>
        <v>132.59010384850336</v>
      </c>
      <c r="M25" s="41">
        <v>40</v>
      </c>
      <c r="N25" s="56">
        <f t="shared" si="16"/>
        <v>57.142857142857146</v>
      </c>
      <c r="O25" s="44">
        <f t="shared" si="13"/>
        <v>158.72</v>
      </c>
      <c r="P25" s="44">
        <f t="shared" si="14"/>
        <v>318.80961766011308</v>
      </c>
      <c r="Q25" s="103"/>
      <c r="R25" s="100"/>
    </row>
    <row r="26" spans="1:18" ht="30" customHeight="1" x14ac:dyDescent="0.25">
      <c r="A26" s="88">
        <v>6</v>
      </c>
      <c r="B26" s="94" t="s">
        <v>30</v>
      </c>
      <c r="C26" s="108" t="s">
        <v>31</v>
      </c>
      <c r="D26" s="82" t="s">
        <v>747</v>
      </c>
      <c r="E26" s="41">
        <v>137.36500000000001</v>
      </c>
      <c r="F26" s="52">
        <f t="shared" si="9"/>
        <v>34.341250000000002</v>
      </c>
      <c r="G26" s="41">
        <f t="shared" si="15"/>
        <v>56.762396694214878</v>
      </c>
      <c r="H26" s="41">
        <v>0</v>
      </c>
      <c r="I26" s="44">
        <f t="shared" si="10"/>
        <v>0</v>
      </c>
      <c r="J26" s="44">
        <f t="shared" si="11"/>
        <v>56.762396694214878</v>
      </c>
      <c r="K26" s="41">
        <v>86.7</v>
      </c>
      <c r="L26" s="44">
        <f t="shared" si="12"/>
        <v>158.88821014050092</v>
      </c>
      <c r="M26" s="41">
        <v>50</v>
      </c>
      <c r="N26" s="56">
        <f t="shared" si="16"/>
        <v>71.428571428571431</v>
      </c>
      <c r="O26" s="44">
        <f t="shared" si="13"/>
        <v>171.04124999999999</v>
      </c>
      <c r="P26" s="44">
        <f t="shared" si="14"/>
        <v>287.07917826328725</v>
      </c>
      <c r="Q26" s="103"/>
      <c r="R26" s="100"/>
    </row>
    <row r="27" spans="1:18" ht="30" customHeight="1" x14ac:dyDescent="0.25">
      <c r="A27" s="88">
        <v>7</v>
      </c>
      <c r="B27" s="94" t="s">
        <v>798</v>
      </c>
      <c r="C27" s="108" t="s">
        <v>799</v>
      </c>
      <c r="D27" s="82" t="s">
        <v>747</v>
      </c>
      <c r="E27" s="41">
        <v>0</v>
      </c>
      <c r="F27" s="52">
        <f t="shared" si="9"/>
        <v>0</v>
      </c>
      <c r="G27" s="41">
        <f t="shared" si="15"/>
        <v>0</v>
      </c>
      <c r="H27" s="41">
        <v>52.65</v>
      </c>
      <c r="I27" s="44">
        <f t="shared" si="10"/>
        <v>171.83420365535247</v>
      </c>
      <c r="J27" s="44">
        <f t="shared" si="11"/>
        <v>171.83420365535247</v>
      </c>
      <c r="K27" s="41">
        <v>19.05</v>
      </c>
      <c r="L27" s="44">
        <f t="shared" si="12"/>
        <v>34.911423335369584</v>
      </c>
      <c r="M27" s="41">
        <v>120</v>
      </c>
      <c r="N27" s="56">
        <f t="shared" si="16"/>
        <v>171.42857142857142</v>
      </c>
      <c r="O27" s="44">
        <f t="shared" si="13"/>
        <v>191.7</v>
      </c>
      <c r="P27" s="44">
        <f t="shared" si="14"/>
        <v>378.17419841929348</v>
      </c>
      <c r="Q27" s="103"/>
      <c r="R27" s="100"/>
    </row>
    <row r="28" spans="1:18" ht="30" customHeight="1" x14ac:dyDescent="0.25">
      <c r="A28" s="88">
        <v>8</v>
      </c>
      <c r="B28" s="94" t="s">
        <v>804</v>
      </c>
      <c r="C28" s="108" t="s">
        <v>805</v>
      </c>
      <c r="D28" s="82" t="s">
        <v>747</v>
      </c>
      <c r="E28" s="41">
        <v>41.72</v>
      </c>
      <c r="F28" s="52">
        <f t="shared" si="9"/>
        <v>10.43</v>
      </c>
      <c r="G28" s="41">
        <f t="shared" si="15"/>
        <v>17.239669421487605</v>
      </c>
      <c r="H28" s="41">
        <v>0</v>
      </c>
      <c r="I28" s="44">
        <f t="shared" si="10"/>
        <v>0</v>
      </c>
      <c r="J28" s="44">
        <f t="shared" si="11"/>
        <v>17.239669421487605</v>
      </c>
      <c r="K28" s="41">
        <v>4.45</v>
      </c>
      <c r="L28" s="44">
        <f t="shared" si="12"/>
        <v>8.1551618814905318</v>
      </c>
      <c r="M28" s="41">
        <v>30</v>
      </c>
      <c r="N28" s="56">
        <f t="shared" si="16"/>
        <v>42.857142857142854</v>
      </c>
      <c r="O28" s="44">
        <f t="shared" si="13"/>
        <v>44.879999999999995</v>
      </c>
      <c r="P28" s="44">
        <f t="shared" si="14"/>
        <v>68.251974160120994</v>
      </c>
      <c r="Q28" s="103"/>
      <c r="R28" s="100"/>
    </row>
    <row r="29" spans="1:18" ht="30" customHeight="1" x14ac:dyDescent="0.25">
      <c r="A29" s="88">
        <v>9</v>
      </c>
      <c r="B29" s="94" t="s">
        <v>802</v>
      </c>
      <c r="C29" s="108" t="s">
        <v>803</v>
      </c>
      <c r="D29" s="82" t="s">
        <v>747</v>
      </c>
      <c r="E29" s="41">
        <v>25.574999999999999</v>
      </c>
      <c r="F29" s="52">
        <f t="shared" si="9"/>
        <v>6.3937499999999998</v>
      </c>
      <c r="G29" s="41">
        <f t="shared" si="15"/>
        <v>10.568181818181818</v>
      </c>
      <c r="H29" s="41">
        <v>0</v>
      </c>
      <c r="I29" s="44">
        <f t="shared" si="10"/>
        <v>0</v>
      </c>
      <c r="J29" s="44">
        <f t="shared" si="11"/>
        <v>10.568181818181818</v>
      </c>
      <c r="K29" s="41">
        <v>163.69999999999999</v>
      </c>
      <c r="L29" s="55">
        <v>300</v>
      </c>
      <c r="M29" s="41">
        <v>50</v>
      </c>
      <c r="N29" s="56">
        <f t="shared" si="16"/>
        <v>71.428571428571431</v>
      </c>
      <c r="O29" s="44">
        <f t="shared" si="13"/>
        <v>220.09375</v>
      </c>
      <c r="P29" s="44">
        <f t="shared" si="14"/>
        <v>381.99675324675326</v>
      </c>
      <c r="Q29" s="103"/>
      <c r="R29" s="100"/>
    </row>
    <row r="30" spans="1:18" ht="30" customHeight="1" x14ac:dyDescent="0.25">
      <c r="A30" s="88">
        <v>10</v>
      </c>
      <c r="B30" s="94" t="s">
        <v>16</v>
      </c>
      <c r="C30" s="108" t="s">
        <v>17</v>
      </c>
      <c r="D30" s="82" t="s">
        <v>747</v>
      </c>
      <c r="E30" s="41">
        <v>10</v>
      </c>
      <c r="F30" s="52">
        <f t="shared" si="9"/>
        <v>2.5</v>
      </c>
      <c r="G30" s="41">
        <f t="shared" si="15"/>
        <v>4.1322314049586772</v>
      </c>
      <c r="H30" s="41">
        <v>114.9</v>
      </c>
      <c r="I30" s="55">
        <v>375</v>
      </c>
      <c r="J30" s="44">
        <f t="shared" si="11"/>
        <v>379.1322314049587</v>
      </c>
      <c r="K30" s="41">
        <v>50.9</v>
      </c>
      <c r="L30" s="44">
        <f t="shared" si="12"/>
        <v>93.280390959071482</v>
      </c>
      <c r="M30" s="41">
        <v>0</v>
      </c>
      <c r="N30" s="56">
        <f t="shared" si="16"/>
        <v>0</v>
      </c>
      <c r="O30" s="44">
        <f t="shared" si="13"/>
        <v>168.3</v>
      </c>
      <c r="P30" s="44">
        <f t="shared" si="14"/>
        <v>472.4126223640302</v>
      </c>
      <c r="Q30" s="103"/>
      <c r="R30" s="100"/>
    </row>
    <row r="31" spans="1:18" ht="30" customHeight="1" x14ac:dyDescent="0.25">
      <c r="A31" s="88">
        <v>11</v>
      </c>
      <c r="B31" s="94" t="s">
        <v>560</v>
      </c>
      <c r="C31" s="108" t="s">
        <v>559</v>
      </c>
      <c r="D31" s="82" t="s">
        <v>747</v>
      </c>
      <c r="E31" s="41">
        <v>62.95</v>
      </c>
      <c r="F31" s="52">
        <f t="shared" si="9"/>
        <v>15.737500000000001</v>
      </c>
      <c r="G31" s="41">
        <f t="shared" si="15"/>
        <v>26.012396694214875</v>
      </c>
      <c r="H31" s="41">
        <v>75</v>
      </c>
      <c r="I31" s="44">
        <f t="shared" si="10"/>
        <v>244.77806788511748</v>
      </c>
      <c r="J31" s="44">
        <f t="shared" si="11"/>
        <v>270.79046457933237</v>
      </c>
      <c r="K31" s="41">
        <v>31.95</v>
      </c>
      <c r="L31" s="44">
        <f t="shared" si="12"/>
        <v>58.552229688454496</v>
      </c>
      <c r="M31" s="41">
        <v>30</v>
      </c>
      <c r="N31" s="56">
        <f t="shared" si="16"/>
        <v>42.857142857142854</v>
      </c>
      <c r="O31" s="44">
        <f t="shared" si="13"/>
        <v>152.6875</v>
      </c>
      <c r="P31" s="44">
        <f t="shared" si="14"/>
        <v>372.19983712492967</v>
      </c>
      <c r="Q31" s="103"/>
      <c r="R31" s="100"/>
    </row>
    <row r="32" spans="1:18" ht="30" customHeight="1" x14ac:dyDescent="0.25">
      <c r="A32" s="88">
        <v>12</v>
      </c>
      <c r="B32" s="94" t="s">
        <v>800</v>
      </c>
      <c r="C32" s="108" t="s">
        <v>801</v>
      </c>
      <c r="D32" s="82" t="s">
        <v>747</v>
      </c>
      <c r="E32" s="41">
        <v>44.875</v>
      </c>
      <c r="F32" s="52">
        <f t="shared" si="9"/>
        <v>11.21875</v>
      </c>
      <c r="G32" s="41">
        <f t="shared" si="15"/>
        <v>18.543388429752067</v>
      </c>
      <c r="H32" s="41">
        <v>7.5</v>
      </c>
      <c r="I32" s="44">
        <f t="shared" si="10"/>
        <v>24.477806788511749</v>
      </c>
      <c r="J32" s="44">
        <f t="shared" si="11"/>
        <v>43.021195218263813</v>
      </c>
      <c r="K32" s="41">
        <v>30.75</v>
      </c>
      <c r="L32" s="44">
        <f t="shared" si="12"/>
        <v>56.353084911423338</v>
      </c>
      <c r="M32" s="41">
        <v>20</v>
      </c>
      <c r="N32" s="56">
        <f t="shared" si="16"/>
        <v>28.571428571428573</v>
      </c>
      <c r="O32" s="44">
        <f t="shared" si="13"/>
        <v>69.46875</v>
      </c>
      <c r="P32" s="44">
        <f t="shared" si="14"/>
        <v>127.94570870111572</v>
      </c>
      <c r="Q32" s="103"/>
      <c r="R32" s="100"/>
    </row>
    <row r="33" spans="1:18" x14ac:dyDescent="0.25">
      <c r="A33" s="89"/>
      <c r="B33" s="89"/>
      <c r="C33" s="89"/>
      <c r="D33" s="50"/>
      <c r="E33" s="50"/>
      <c r="F33" s="50"/>
      <c r="G33" s="50"/>
      <c r="H33" s="50"/>
      <c r="I33" s="90"/>
      <c r="J33" s="90"/>
      <c r="K33" s="50"/>
      <c r="L33" s="90"/>
      <c r="M33" s="50"/>
      <c r="N33" s="90"/>
      <c r="O33" s="50"/>
      <c r="P33" s="50"/>
      <c r="Q33" s="50"/>
      <c r="R33" s="100"/>
    </row>
    <row r="34" spans="1:18" x14ac:dyDescent="0.25">
      <c r="A34" s="89"/>
      <c r="B34" s="89"/>
      <c r="C34" s="89"/>
      <c r="D34" s="50"/>
      <c r="E34" s="50"/>
      <c r="F34" s="50"/>
      <c r="G34" s="50"/>
      <c r="H34" s="50"/>
      <c r="I34" s="90"/>
      <c r="J34" s="90"/>
      <c r="K34" s="50"/>
      <c r="L34" s="90"/>
      <c r="M34" s="50"/>
      <c r="N34" s="90"/>
      <c r="O34" s="50"/>
      <c r="P34" s="50"/>
      <c r="Q34" s="50"/>
      <c r="R34" s="100"/>
    </row>
    <row r="35" spans="1:18" ht="15.75" x14ac:dyDescent="0.25">
      <c r="A35" s="281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50"/>
      <c r="Q35" s="50"/>
      <c r="R35" s="100"/>
    </row>
    <row r="36" spans="1:18" ht="38.25" x14ac:dyDescent="0.25">
      <c r="A36" s="84" t="s">
        <v>285</v>
      </c>
      <c r="B36" s="84" t="s">
        <v>264</v>
      </c>
      <c r="C36" s="92" t="s">
        <v>284</v>
      </c>
      <c r="D36" s="74" t="s">
        <v>266</v>
      </c>
      <c r="E36" s="285" t="s">
        <v>267</v>
      </c>
      <c r="F36" s="286"/>
      <c r="G36" s="286"/>
      <c r="H36" s="286"/>
      <c r="I36" s="287"/>
      <c r="J36" s="84"/>
      <c r="K36" s="285" t="s">
        <v>268</v>
      </c>
      <c r="L36" s="287"/>
      <c r="M36" s="285" t="s">
        <v>269</v>
      </c>
      <c r="N36" s="287"/>
      <c r="O36" s="84"/>
      <c r="P36" s="41"/>
      <c r="Q36" s="50"/>
      <c r="R36" s="100"/>
    </row>
    <row r="37" spans="1:18" ht="64.5" x14ac:dyDescent="0.25">
      <c r="A37" s="256" t="s">
        <v>139</v>
      </c>
      <c r="B37" s="257"/>
      <c r="C37" s="257"/>
      <c r="D37" s="258"/>
      <c r="E37" s="79" t="s">
        <v>271</v>
      </c>
      <c r="F37" s="79" t="s">
        <v>272</v>
      </c>
      <c r="G37" s="79" t="s">
        <v>273</v>
      </c>
      <c r="H37" s="79" t="s">
        <v>274</v>
      </c>
      <c r="I37" s="59" t="s">
        <v>275</v>
      </c>
      <c r="J37" s="80" t="s">
        <v>276</v>
      </c>
      <c r="K37" s="79" t="s">
        <v>271</v>
      </c>
      <c r="L37" s="81" t="s">
        <v>277</v>
      </c>
      <c r="M37" s="79" t="s">
        <v>278</v>
      </c>
      <c r="N37" s="79" t="s">
        <v>282</v>
      </c>
      <c r="O37" s="84" t="s">
        <v>270</v>
      </c>
      <c r="P37" s="84" t="s">
        <v>279</v>
      </c>
      <c r="Q37" s="50"/>
      <c r="R37" s="100"/>
    </row>
    <row r="38" spans="1:18" ht="30" customHeight="1" x14ac:dyDescent="0.25">
      <c r="A38" s="82">
        <v>3</v>
      </c>
      <c r="B38" s="42" t="s">
        <v>140</v>
      </c>
      <c r="C38" s="42" t="s">
        <v>141</v>
      </c>
      <c r="D38" s="82" t="s">
        <v>763</v>
      </c>
      <c r="E38" s="38">
        <v>19.239999999999998</v>
      </c>
      <c r="F38" s="38">
        <f>E38/4</f>
        <v>4.8099999999999996</v>
      </c>
      <c r="G38" s="38">
        <f>F38*$G$48/$F$48</f>
        <v>6.3081967213114751</v>
      </c>
      <c r="H38" s="45">
        <v>0</v>
      </c>
      <c r="I38" s="38">
        <f>H38*$I$39/$H$39</f>
        <v>0</v>
      </c>
      <c r="J38" s="45">
        <f>G38+I38</f>
        <v>6.3081967213114751</v>
      </c>
      <c r="K38" s="38">
        <v>229.35</v>
      </c>
      <c r="L38" s="38">
        <f t="shared" ref="L38:L40" si="17">K38*$L$41/$K$41</f>
        <v>231.90091001011123</v>
      </c>
      <c r="M38" s="45">
        <v>20</v>
      </c>
      <c r="N38" s="38">
        <f>M38*$N$52/$M$52</f>
        <v>28.571428571428573</v>
      </c>
      <c r="O38" s="38">
        <f>F38+H38+K38+M38</f>
        <v>254.16</v>
      </c>
      <c r="P38" s="38">
        <f>J38+L38+N38</f>
        <v>266.78053530285126</v>
      </c>
      <c r="Q38" s="103"/>
      <c r="R38" s="100"/>
    </row>
    <row r="39" spans="1:18" ht="30" customHeight="1" x14ac:dyDescent="0.25">
      <c r="A39" s="82">
        <v>4</v>
      </c>
      <c r="B39" s="42" t="s">
        <v>822</v>
      </c>
      <c r="C39" s="42" t="s">
        <v>823</v>
      </c>
      <c r="D39" s="82" t="s">
        <v>763</v>
      </c>
      <c r="E39" s="38">
        <v>288.52499999999998</v>
      </c>
      <c r="F39" s="38">
        <f t="shared" ref="F39:F52" si="18">E39/4</f>
        <v>72.131249999999994</v>
      </c>
      <c r="G39" s="38">
        <f t="shared" ref="G39:G52" si="19">F39*$G$48/$F$48</f>
        <v>94.598360655737707</v>
      </c>
      <c r="H39" s="45">
        <v>30</v>
      </c>
      <c r="I39" s="45">
        <v>375</v>
      </c>
      <c r="J39" s="45">
        <f t="shared" ref="J39:J52" si="20">G39+I39</f>
        <v>469.59836065573768</v>
      </c>
      <c r="K39" s="45">
        <v>34.4</v>
      </c>
      <c r="L39" s="38">
        <f t="shared" si="17"/>
        <v>34.782608695652172</v>
      </c>
      <c r="M39" s="45">
        <v>30</v>
      </c>
      <c r="N39" s="38">
        <f t="shared" ref="N39:N51" si="21">M39*$N$52/$M$52</f>
        <v>42.857142857142854</v>
      </c>
      <c r="O39" s="38">
        <f t="shared" ref="O39:O52" si="22">F39+H39+K39+M39</f>
        <v>166.53125</v>
      </c>
      <c r="P39" s="38">
        <f t="shared" ref="P39:P52" si="23">J39+L39+N39</f>
        <v>547.2381122085327</v>
      </c>
      <c r="Q39" s="103"/>
      <c r="R39" s="100"/>
    </row>
    <row r="40" spans="1:18" ht="30" customHeight="1" x14ac:dyDescent="0.25">
      <c r="A40" s="82">
        <v>5</v>
      </c>
      <c r="B40" s="42" t="s">
        <v>768</v>
      </c>
      <c r="C40" s="42" t="s">
        <v>769</v>
      </c>
      <c r="D40" s="82" t="s">
        <v>763</v>
      </c>
      <c r="E40" s="38">
        <v>56.695</v>
      </c>
      <c r="F40" s="38">
        <f t="shared" si="18"/>
        <v>14.17375</v>
      </c>
      <c r="G40" s="38">
        <f t="shared" si="19"/>
        <v>18.588524590163935</v>
      </c>
      <c r="H40" s="38">
        <v>0</v>
      </c>
      <c r="I40" s="38">
        <f>H40*$I$39/$H$39</f>
        <v>0</v>
      </c>
      <c r="J40" s="45">
        <f t="shared" si="20"/>
        <v>18.588524590163935</v>
      </c>
      <c r="K40" s="38">
        <v>49.65</v>
      </c>
      <c r="L40" s="38">
        <f t="shared" si="17"/>
        <v>50.202224469160768</v>
      </c>
      <c r="M40" s="38">
        <v>0</v>
      </c>
      <c r="N40" s="38">
        <f t="shared" si="21"/>
        <v>0</v>
      </c>
      <c r="O40" s="38">
        <f t="shared" si="22"/>
        <v>63.823749999999997</v>
      </c>
      <c r="P40" s="38">
        <f t="shared" si="23"/>
        <v>68.790749059324696</v>
      </c>
      <c r="Q40" s="103"/>
      <c r="R40" s="100"/>
    </row>
    <row r="41" spans="1:18" ht="30" customHeight="1" x14ac:dyDescent="0.25">
      <c r="A41" s="82">
        <v>6</v>
      </c>
      <c r="B41" s="42" t="s">
        <v>766</v>
      </c>
      <c r="C41" s="42" t="s">
        <v>767</v>
      </c>
      <c r="D41" s="82" t="s">
        <v>763</v>
      </c>
      <c r="E41" s="38">
        <v>53.954999999999998</v>
      </c>
      <c r="F41" s="38">
        <f t="shared" si="18"/>
        <v>13.48875</v>
      </c>
      <c r="G41" s="38">
        <f t="shared" si="19"/>
        <v>17.690163934426231</v>
      </c>
      <c r="H41" s="38">
        <v>17.850000000000001</v>
      </c>
      <c r="I41" s="38">
        <f t="shared" ref="I41:I51" si="24">H41*$I$39/$H$39</f>
        <v>223.12500000000003</v>
      </c>
      <c r="J41" s="45">
        <f t="shared" si="20"/>
        <v>240.81516393442627</v>
      </c>
      <c r="K41" s="38">
        <v>296.7</v>
      </c>
      <c r="L41" s="38">
        <v>300</v>
      </c>
      <c r="M41" s="38">
        <v>40</v>
      </c>
      <c r="N41" s="38">
        <f t="shared" si="21"/>
        <v>57.142857142857146</v>
      </c>
      <c r="O41" s="38">
        <f t="shared" si="22"/>
        <v>368.03874999999999</v>
      </c>
      <c r="P41" s="38">
        <f t="shared" si="23"/>
        <v>597.95802107728332</v>
      </c>
      <c r="Q41" s="103"/>
      <c r="R41" s="100"/>
    </row>
    <row r="42" spans="1:18" ht="30" customHeight="1" x14ac:dyDescent="0.25">
      <c r="A42" s="82">
        <v>7</v>
      </c>
      <c r="B42" s="42" t="s">
        <v>126</v>
      </c>
      <c r="C42" s="42" t="s">
        <v>127</v>
      </c>
      <c r="D42" s="82" t="s">
        <v>763</v>
      </c>
      <c r="E42" s="38">
        <v>264.125</v>
      </c>
      <c r="F42" s="38">
        <f t="shared" si="18"/>
        <v>66.03125</v>
      </c>
      <c r="G42" s="38">
        <f t="shared" si="19"/>
        <v>86.598360655737707</v>
      </c>
      <c r="H42" s="38">
        <v>0</v>
      </c>
      <c r="I42" s="38">
        <f t="shared" si="24"/>
        <v>0</v>
      </c>
      <c r="J42" s="45">
        <f t="shared" si="20"/>
        <v>86.598360655737707</v>
      </c>
      <c r="K42" s="38">
        <v>43.55</v>
      </c>
      <c r="L42" s="38">
        <f>K42*$L$41/$K$41</f>
        <v>44.034378159757331</v>
      </c>
      <c r="M42" s="38">
        <v>0</v>
      </c>
      <c r="N42" s="38">
        <f t="shared" si="21"/>
        <v>0</v>
      </c>
      <c r="O42" s="38">
        <f t="shared" si="22"/>
        <v>109.58125</v>
      </c>
      <c r="P42" s="38">
        <f t="shared" si="23"/>
        <v>130.63273881549503</v>
      </c>
      <c r="Q42" s="103"/>
      <c r="R42" s="100"/>
    </row>
    <row r="43" spans="1:18" ht="30" customHeight="1" x14ac:dyDescent="0.25">
      <c r="A43" s="82">
        <v>9</v>
      </c>
      <c r="B43" s="42" t="s">
        <v>662</v>
      </c>
      <c r="C43" s="42" t="s">
        <v>661</v>
      </c>
      <c r="D43" s="82" t="s">
        <v>763</v>
      </c>
      <c r="E43" s="38">
        <v>104.65</v>
      </c>
      <c r="F43" s="38">
        <f t="shared" si="18"/>
        <v>26.162500000000001</v>
      </c>
      <c r="G43" s="38">
        <f t="shared" si="19"/>
        <v>34.311475409836063</v>
      </c>
      <c r="H43" s="38">
        <v>0</v>
      </c>
      <c r="I43" s="38">
        <f t="shared" si="24"/>
        <v>0</v>
      </c>
      <c r="J43" s="45">
        <f t="shared" si="20"/>
        <v>34.311475409836063</v>
      </c>
      <c r="K43" s="38">
        <v>42.6</v>
      </c>
      <c r="L43" s="38">
        <f t="shared" ref="L43:L52" si="25">K43*$L$41/$K$41</f>
        <v>43.073811931243682</v>
      </c>
      <c r="M43" s="38">
        <v>30</v>
      </c>
      <c r="N43" s="38">
        <f t="shared" si="21"/>
        <v>42.857142857142854</v>
      </c>
      <c r="O43" s="38">
        <f t="shared" si="22"/>
        <v>98.762500000000003</v>
      </c>
      <c r="P43" s="38">
        <f t="shared" si="23"/>
        <v>120.24243019822259</v>
      </c>
      <c r="Q43" s="103"/>
      <c r="R43" s="100"/>
    </row>
    <row r="44" spans="1:18" ht="30" customHeight="1" x14ac:dyDescent="0.25">
      <c r="A44" s="82">
        <v>10</v>
      </c>
      <c r="B44" s="42" t="s">
        <v>142</v>
      </c>
      <c r="C44" s="42" t="s">
        <v>143</v>
      </c>
      <c r="D44" s="82" t="s">
        <v>763</v>
      </c>
      <c r="E44" s="38">
        <v>10</v>
      </c>
      <c r="F44" s="38">
        <f t="shared" si="18"/>
        <v>2.5</v>
      </c>
      <c r="G44" s="38">
        <f t="shared" si="19"/>
        <v>3.278688524590164</v>
      </c>
      <c r="H44" s="38">
        <v>0</v>
      </c>
      <c r="I44" s="38">
        <f t="shared" si="24"/>
        <v>0</v>
      </c>
      <c r="J44" s="45">
        <f t="shared" si="20"/>
        <v>3.278688524590164</v>
      </c>
      <c r="K44" s="38">
        <v>53.75</v>
      </c>
      <c r="L44" s="38">
        <f t="shared" si="25"/>
        <v>54.347826086956523</v>
      </c>
      <c r="M44" s="38">
        <v>0</v>
      </c>
      <c r="N44" s="38">
        <f t="shared" si="21"/>
        <v>0</v>
      </c>
      <c r="O44" s="38">
        <f t="shared" si="22"/>
        <v>56.25</v>
      </c>
      <c r="P44" s="38">
        <f t="shared" si="23"/>
        <v>57.626514611546689</v>
      </c>
      <c r="Q44" s="103"/>
      <c r="R44" s="100"/>
    </row>
    <row r="45" spans="1:18" ht="30" customHeight="1" x14ac:dyDescent="0.25">
      <c r="A45" s="82">
        <v>11</v>
      </c>
      <c r="B45" s="42" t="s">
        <v>344</v>
      </c>
      <c r="C45" s="42" t="s">
        <v>343</v>
      </c>
      <c r="D45" s="82" t="s">
        <v>763</v>
      </c>
      <c r="E45" s="38">
        <v>55.6</v>
      </c>
      <c r="F45" s="38">
        <f t="shared" si="18"/>
        <v>13.9</v>
      </c>
      <c r="G45" s="38">
        <f t="shared" si="19"/>
        <v>18.229508196721312</v>
      </c>
      <c r="H45" s="38">
        <v>0</v>
      </c>
      <c r="I45" s="38">
        <f t="shared" si="24"/>
        <v>0</v>
      </c>
      <c r="J45" s="45">
        <f t="shared" si="20"/>
        <v>18.229508196721312</v>
      </c>
      <c r="K45" s="38">
        <v>72.599999999999994</v>
      </c>
      <c r="L45" s="38">
        <f t="shared" si="25"/>
        <v>73.407482305358954</v>
      </c>
      <c r="M45" s="38">
        <v>0</v>
      </c>
      <c r="N45" s="38">
        <f t="shared" si="21"/>
        <v>0</v>
      </c>
      <c r="O45" s="38">
        <f t="shared" si="22"/>
        <v>86.5</v>
      </c>
      <c r="P45" s="38">
        <f t="shared" si="23"/>
        <v>91.636990502080266</v>
      </c>
      <c r="Q45" s="103"/>
      <c r="R45" s="100"/>
    </row>
    <row r="46" spans="1:18" ht="30" customHeight="1" x14ac:dyDescent="0.25">
      <c r="A46" s="82">
        <v>12</v>
      </c>
      <c r="B46" s="42" t="s">
        <v>505</v>
      </c>
      <c r="C46" s="42" t="s">
        <v>504</v>
      </c>
      <c r="D46" s="82" t="s">
        <v>763</v>
      </c>
      <c r="E46" s="38">
        <v>22.375</v>
      </c>
      <c r="F46" s="38">
        <f t="shared" si="18"/>
        <v>5.59375</v>
      </c>
      <c r="G46" s="38">
        <f t="shared" si="19"/>
        <v>7.3360655737704921</v>
      </c>
      <c r="H46" s="38">
        <v>0</v>
      </c>
      <c r="I46" s="38">
        <f t="shared" si="24"/>
        <v>0</v>
      </c>
      <c r="J46" s="45">
        <f t="shared" si="20"/>
        <v>7.3360655737704921</v>
      </c>
      <c r="K46" s="38">
        <v>20</v>
      </c>
      <c r="L46" s="38">
        <f t="shared" si="25"/>
        <v>20.222446916076844</v>
      </c>
      <c r="M46" s="38">
        <v>0</v>
      </c>
      <c r="N46" s="38">
        <f t="shared" si="21"/>
        <v>0</v>
      </c>
      <c r="O46" s="38">
        <f t="shared" si="22"/>
        <v>25.59375</v>
      </c>
      <c r="P46" s="38">
        <f t="shared" si="23"/>
        <v>27.558512489847338</v>
      </c>
      <c r="Q46" s="103"/>
      <c r="R46" s="100"/>
    </row>
    <row r="47" spans="1:18" ht="30" customHeight="1" x14ac:dyDescent="0.25">
      <c r="A47" s="82">
        <v>13</v>
      </c>
      <c r="B47" s="42" t="s">
        <v>592</v>
      </c>
      <c r="C47" s="42" t="s">
        <v>591</v>
      </c>
      <c r="D47" s="82" t="s">
        <v>763</v>
      </c>
      <c r="E47" s="38">
        <v>342.1</v>
      </c>
      <c r="F47" s="38">
        <f t="shared" si="18"/>
        <v>85.525000000000006</v>
      </c>
      <c r="G47" s="38">
        <f t="shared" si="19"/>
        <v>112.1639344262295</v>
      </c>
      <c r="H47" s="38">
        <v>0</v>
      </c>
      <c r="I47" s="38">
        <f t="shared" si="24"/>
        <v>0</v>
      </c>
      <c r="J47" s="45">
        <f t="shared" si="20"/>
        <v>112.1639344262295</v>
      </c>
      <c r="K47" s="38">
        <v>4.5999999999999996</v>
      </c>
      <c r="L47" s="38">
        <f t="shared" si="25"/>
        <v>4.6511627906976747</v>
      </c>
      <c r="M47" s="38">
        <v>0</v>
      </c>
      <c r="N47" s="38">
        <f t="shared" si="21"/>
        <v>0</v>
      </c>
      <c r="O47" s="38">
        <f t="shared" si="22"/>
        <v>90.125</v>
      </c>
      <c r="P47" s="38">
        <f t="shared" si="23"/>
        <v>116.81509721692717</v>
      </c>
      <c r="Q47" s="103"/>
      <c r="R47" s="100"/>
    </row>
    <row r="48" spans="1:18" ht="30" customHeight="1" x14ac:dyDescent="0.25">
      <c r="A48" s="82">
        <v>17</v>
      </c>
      <c r="B48" s="42" t="s">
        <v>521</v>
      </c>
      <c r="C48" s="42" t="s">
        <v>520</v>
      </c>
      <c r="D48" s="82" t="s">
        <v>763</v>
      </c>
      <c r="E48" s="38">
        <v>381.25</v>
      </c>
      <c r="F48" s="38">
        <f t="shared" si="18"/>
        <v>95.3125</v>
      </c>
      <c r="G48" s="45">
        <v>125</v>
      </c>
      <c r="H48" s="38">
        <v>0</v>
      </c>
      <c r="I48" s="38">
        <f t="shared" si="24"/>
        <v>0</v>
      </c>
      <c r="J48" s="45">
        <f t="shared" si="20"/>
        <v>125</v>
      </c>
      <c r="K48" s="38">
        <v>28.9</v>
      </c>
      <c r="L48" s="38">
        <f t="shared" si="25"/>
        <v>29.221435793731043</v>
      </c>
      <c r="M48" s="38">
        <v>0</v>
      </c>
      <c r="N48" s="38">
        <f t="shared" si="21"/>
        <v>0</v>
      </c>
      <c r="O48" s="38">
        <f t="shared" si="22"/>
        <v>124.21250000000001</v>
      </c>
      <c r="P48" s="38">
        <f t="shared" si="23"/>
        <v>154.22143579373105</v>
      </c>
      <c r="Q48" s="103"/>
      <c r="R48" s="100"/>
    </row>
    <row r="49" spans="1:18" ht="30" customHeight="1" x14ac:dyDescent="0.25">
      <c r="A49" s="82">
        <v>18</v>
      </c>
      <c r="B49" s="42" t="s">
        <v>519</v>
      </c>
      <c r="C49" s="42" t="s">
        <v>518</v>
      </c>
      <c r="D49" s="82" t="s">
        <v>763</v>
      </c>
      <c r="E49" s="38">
        <v>82.15</v>
      </c>
      <c r="F49" s="38">
        <f t="shared" si="18"/>
        <v>20.537500000000001</v>
      </c>
      <c r="G49" s="38">
        <f t="shared" si="19"/>
        <v>26.934426229508198</v>
      </c>
      <c r="H49" s="38">
        <v>0</v>
      </c>
      <c r="I49" s="38">
        <f t="shared" si="24"/>
        <v>0</v>
      </c>
      <c r="J49" s="45">
        <f t="shared" si="20"/>
        <v>26.934426229508198</v>
      </c>
      <c r="K49" s="45">
        <v>33.85</v>
      </c>
      <c r="L49" s="38">
        <f t="shared" si="25"/>
        <v>34.22649140546006</v>
      </c>
      <c r="M49" s="38">
        <v>0</v>
      </c>
      <c r="N49" s="38">
        <f t="shared" si="21"/>
        <v>0</v>
      </c>
      <c r="O49" s="38">
        <f t="shared" si="22"/>
        <v>54.387500000000003</v>
      </c>
      <c r="P49" s="38">
        <f t="shared" si="23"/>
        <v>61.160917634968257</v>
      </c>
      <c r="Q49" s="103"/>
      <c r="R49" s="100"/>
    </row>
    <row r="50" spans="1:18" ht="30" customHeight="1" x14ac:dyDescent="0.25">
      <c r="A50" s="82">
        <v>19</v>
      </c>
      <c r="B50" s="42" t="s">
        <v>826</v>
      </c>
      <c r="C50" s="42" t="s">
        <v>827</v>
      </c>
      <c r="D50" s="82" t="s">
        <v>763</v>
      </c>
      <c r="E50" s="38">
        <v>10</v>
      </c>
      <c r="F50" s="38">
        <f t="shared" si="18"/>
        <v>2.5</v>
      </c>
      <c r="G50" s="38">
        <f t="shared" si="19"/>
        <v>3.278688524590164</v>
      </c>
      <c r="H50" s="38">
        <v>0</v>
      </c>
      <c r="I50" s="38">
        <f t="shared" si="24"/>
        <v>0</v>
      </c>
      <c r="J50" s="45">
        <f t="shared" si="20"/>
        <v>3.278688524590164</v>
      </c>
      <c r="K50" s="45">
        <v>82.25</v>
      </c>
      <c r="L50" s="38">
        <f t="shared" si="25"/>
        <v>83.164812942366027</v>
      </c>
      <c r="M50" s="38">
        <v>0</v>
      </c>
      <c r="N50" s="38">
        <f t="shared" si="21"/>
        <v>0</v>
      </c>
      <c r="O50" s="38">
        <f t="shared" si="22"/>
        <v>84.75</v>
      </c>
      <c r="P50" s="38">
        <f t="shared" si="23"/>
        <v>86.443501466956192</v>
      </c>
      <c r="Q50" s="103"/>
      <c r="R50" s="100"/>
    </row>
    <row r="51" spans="1:18" ht="30" customHeight="1" x14ac:dyDescent="0.25">
      <c r="A51" s="82">
        <v>20</v>
      </c>
      <c r="B51" s="42" t="s">
        <v>590</v>
      </c>
      <c r="C51" s="42" t="s">
        <v>589</v>
      </c>
      <c r="D51" s="82" t="s">
        <v>763</v>
      </c>
      <c r="E51" s="38">
        <v>154.94999999999999</v>
      </c>
      <c r="F51" s="38">
        <f t="shared" si="18"/>
        <v>38.737499999999997</v>
      </c>
      <c r="G51" s="38">
        <f t="shared" si="19"/>
        <v>50.803278688524593</v>
      </c>
      <c r="H51" s="38">
        <v>0</v>
      </c>
      <c r="I51" s="38">
        <f t="shared" si="24"/>
        <v>0</v>
      </c>
      <c r="J51" s="45">
        <f t="shared" si="20"/>
        <v>50.803278688524593</v>
      </c>
      <c r="K51" s="45">
        <v>204</v>
      </c>
      <c r="L51" s="38">
        <f t="shared" si="25"/>
        <v>206.26895854398384</v>
      </c>
      <c r="M51" s="38">
        <v>40</v>
      </c>
      <c r="N51" s="38">
        <f t="shared" si="21"/>
        <v>57.142857142857146</v>
      </c>
      <c r="O51" s="38">
        <f t="shared" si="22"/>
        <v>282.73750000000001</v>
      </c>
      <c r="P51" s="38">
        <f t="shared" si="23"/>
        <v>314.2150943753656</v>
      </c>
      <c r="Q51" s="70"/>
      <c r="R51" s="100"/>
    </row>
    <row r="52" spans="1:18" ht="30" customHeight="1" x14ac:dyDescent="0.25">
      <c r="A52" s="82">
        <v>21</v>
      </c>
      <c r="B52" s="42" t="s">
        <v>588</v>
      </c>
      <c r="C52" s="42" t="s">
        <v>587</v>
      </c>
      <c r="D52" s="82" t="s">
        <v>763</v>
      </c>
      <c r="E52" s="38">
        <v>222.8</v>
      </c>
      <c r="F52" s="38">
        <f t="shared" si="18"/>
        <v>55.7</v>
      </c>
      <c r="G52" s="38">
        <f t="shared" si="19"/>
        <v>73.049180327868854</v>
      </c>
      <c r="H52" s="38">
        <v>30</v>
      </c>
      <c r="I52" s="38">
        <v>375</v>
      </c>
      <c r="J52" s="45">
        <f t="shared" si="20"/>
        <v>448.04918032786884</v>
      </c>
      <c r="K52" s="38">
        <v>37.9</v>
      </c>
      <c r="L52" s="38">
        <f t="shared" si="25"/>
        <v>38.321536905965623</v>
      </c>
      <c r="M52" s="38">
        <v>140</v>
      </c>
      <c r="N52" s="38">
        <v>200</v>
      </c>
      <c r="O52" s="38">
        <f t="shared" si="22"/>
        <v>263.60000000000002</v>
      </c>
      <c r="P52" s="38">
        <f t="shared" si="23"/>
        <v>686.37071723383451</v>
      </c>
      <c r="Q52" s="103"/>
      <c r="R52" s="100"/>
    </row>
    <row r="53" spans="1:18" x14ac:dyDescent="0.25">
      <c r="A53" s="101"/>
      <c r="B53" s="101"/>
      <c r="C53" s="101"/>
      <c r="D53" s="101"/>
      <c r="E53" s="50"/>
      <c r="F53" s="50"/>
      <c r="G53" s="50"/>
      <c r="H53" s="50"/>
      <c r="I53" s="90"/>
      <c r="J53" s="90"/>
      <c r="K53" s="50"/>
      <c r="L53" s="90"/>
      <c r="M53" s="50"/>
      <c r="N53" s="90"/>
      <c r="O53" s="50"/>
      <c r="P53" s="50"/>
      <c r="Q53" s="50"/>
      <c r="R53" s="100"/>
    </row>
    <row r="54" spans="1:18" ht="15.75" x14ac:dyDescent="0.2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50"/>
      <c r="Q54" s="50"/>
      <c r="R54" s="100"/>
    </row>
    <row r="55" spans="1:18" ht="38.25" x14ac:dyDescent="0.25">
      <c r="A55" s="91" t="s">
        <v>285</v>
      </c>
      <c r="B55" s="84" t="s">
        <v>264</v>
      </c>
      <c r="C55" s="92" t="s">
        <v>284</v>
      </c>
      <c r="D55" s="74" t="s">
        <v>266</v>
      </c>
      <c r="E55" s="252" t="s">
        <v>267</v>
      </c>
      <c r="F55" s="252"/>
      <c r="G55" s="252"/>
      <c r="H55" s="252"/>
      <c r="I55" s="252"/>
      <c r="J55" s="84"/>
      <c r="K55" s="252" t="s">
        <v>268</v>
      </c>
      <c r="L55" s="252"/>
      <c r="M55" s="252" t="s">
        <v>269</v>
      </c>
      <c r="N55" s="252"/>
      <c r="O55" s="84"/>
      <c r="P55" s="41"/>
      <c r="Q55" s="78"/>
      <c r="R55" s="100"/>
    </row>
    <row r="56" spans="1:18" ht="64.5" x14ac:dyDescent="0.25">
      <c r="A56" s="249" t="s">
        <v>144</v>
      </c>
      <c r="B56" s="249"/>
      <c r="C56" s="249"/>
      <c r="D56" s="249"/>
      <c r="E56" s="79" t="s">
        <v>271</v>
      </c>
      <c r="F56" s="79" t="s">
        <v>272</v>
      </c>
      <c r="G56" s="79" t="s">
        <v>273</v>
      </c>
      <c r="H56" s="79" t="s">
        <v>274</v>
      </c>
      <c r="I56" s="59" t="s">
        <v>275</v>
      </c>
      <c r="J56" s="80" t="s">
        <v>276</v>
      </c>
      <c r="K56" s="79" t="s">
        <v>271</v>
      </c>
      <c r="L56" s="81" t="s">
        <v>277</v>
      </c>
      <c r="M56" s="79" t="s">
        <v>278</v>
      </c>
      <c r="N56" s="79" t="s">
        <v>282</v>
      </c>
      <c r="O56" s="84" t="s">
        <v>270</v>
      </c>
      <c r="P56" s="84" t="s">
        <v>279</v>
      </c>
      <c r="Q56" s="50"/>
      <c r="R56" s="100"/>
    </row>
    <row r="57" spans="1:18" ht="24.95" customHeight="1" x14ac:dyDescent="0.25">
      <c r="A57" s="85">
        <v>1</v>
      </c>
      <c r="B57" s="94" t="s">
        <v>883</v>
      </c>
      <c r="C57" s="94" t="s">
        <v>884</v>
      </c>
      <c r="D57" s="82" t="s">
        <v>711</v>
      </c>
      <c r="E57" s="38">
        <v>51.27</v>
      </c>
      <c r="F57" s="38">
        <f>E57/4</f>
        <v>12.817500000000001</v>
      </c>
      <c r="G57" s="45">
        <f t="shared" ref="G57:G59" si="26">F57*$G$60/$F$60</f>
        <v>21.185950413223139</v>
      </c>
      <c r="H57" s="38">
        <v>0</v>
      </c>
      <c r="I57" s="38">
        <f t="shared" ref="I57:I58" si="27">H57*$I$59/$H$59</f>
        <v>0</v>
      </c>
      <c r="J57" s="38">
        <f>G57+I57</f>
        <v>21.185950413223139</v>
      </c>
      <c r="K57" s="38">
        <v>43.25</v>
      </c>
      <c r="L57" s="45">
        <f t="shared" ref="L57:L60" si="28">K57*$L$61/$K$61</f>
        <v>110.85006407518155</v>
      </c>
      <c r="M57" s="38">
        <v>0</v>
      </c>
      <c r="N57" s="38">
        <f t="shared" ref="N57:N58" si="29">M57*$N$59/$M$59</f>
        <v>0</v>
      </c>
      <c r="O57" s="38">
        <f>F57+H57+K57+M57</f>
        <v>56.067500000000003</v>
      </c>
      <c r="P57" s="38">
        <f>J57+L57+N57</f>
        <v>132.0360144884047</v>
      </c>
      <c r="Q57" s="103"/>
      <c r="R57" s="100"/>
    </row>
    <row r="58" spans="1:18" ht="24.95" customHeight="1" x14ac:dyDescent="0.25">
      <c r="A58" s="85">
        <v>2</v>
      </c>
      <c r="B58" s="94" t="s">
        <v>887</v>
      </c>
      <c r="C58" s="94" t="s">
        <v>888</v>
      </c>
      <c r="D58" s="82" t="s">
        <v>711</v>
      </c>
      <c r="E58" s="38">
        <v>10</v>
      </c>
      <c r="F58" s="38">
        <f t="shared" ref="F58:F71" si="30">E58/4</f>
        <v>2.5</v>
      </c>
      <c r="G58" s="45">
        <f t="shared" si="26"/>
        <v>4.1322314049586772</v>
      </c>
      <c r="H58" s="45">
        <v>60</v>
      </c>
      <c r="I58" s="38">
        <f t="shared" si="27"/>
        <v>137.36263736263734</v>
      </c>
      <c r="J58" s="38">
        <f t="shared" ref="J58:J71" si="31">G58+I58</f>
        <v>141.49486876759602</v>
      </c>
      <c r="K58" s="38">
        <v>100.25</v>
      </c>
      <c r="L58" s="45">
        <f t="shared" si="28"/>
        <v>256.94147800085432</v>
      </c>
      <c r="M58" s="38">
        <v>0</v>
      </c>
      <c r="N58" s="38">
        <f t="shared" si="29"/>
        <v>0</v>
      </c>
      <c r="O58" s="38">
        <f t="shared" ref="O58:O71" si="32">F58+H58+K58+M58</f>
        <v>162.75</v>
      </c>
      <c r="P58" s="38">
        <f t="shared" ref="P58:P71" si="33">J58+L58+N58</f>
        <v>398.43634676845033</v>
      </c>
      <c r="Q58" s="103"/>
      <c r="R58" s="100"/>
    </row>
    <row r="59" spans="1:18" ht="24.95" customHeight="1" x14ac:dyDescent="0.25">
      <c r="A59" s="85">
        <v>3</v>
      </c>
      <c r="B59" s="94" t="s">
        <v>889</v>
      </c>
      <c r="C59" s="94" t="s">
        <v>890</v>
      </c>
      <c r="D59" s="82" t="s">
        <v>711</v>
      </c>
      <c r="E59" s="38">
        <v>40.494999999999997</v>
      </c>
      <c r="F59" s="38">
        <f t="shared" si="30"/>
        <v>10.123749999999999</v>
      </c>
      <c r="G59" s="45">
        <f t="shared" si="26"/>
        <v>16.733471074380166</v>
      </c>
      <c r="H59" s="45">
        <v>163.80000000000001</v>
      </c>
      <c r="I59" s="38">
        <v>375</v>
      </c>
      <c r="J59" s="38">
        <f t="shared" si="31"/>
        <v>391.73347107438019</v>
      </c>
      <c r="K59" s="38">
        <v>36.25</v>
      </c>
      <c r="L59" s="45">
        <f t="shared" si="28"/>
        <v>92.909013242204182</v>
      </c>
      <c r="M59" s="38">
        <v>160</v>
      </c>
      <c r="N59" s="38">
        <v>200</v>
      </c>
      <c r="O59" s="38">
        <f t="shared" si="32"/>
        <v>370.17375000000004</v>
      </c>
      <c r="P59" s="38">
        <f t="shared" si="33"/>
        <v>684.64248431658439</v>
      </c>
      <c r="Q59" s="103"/>
      <c r="R59" s="100"/>
    </row>
    <row r="60" spans="1:18" ht="24.95" customHeight="1" x14ac:dyDescent="0.25">
      <c r="A60" s="85">
        <v>4</v>
      </c>
      <c r="B60" s="94" t="s">
        <v>891</v>
      </c>
      <c r="C60" s="94" t="s">
        <v>892</v>
      </c>
      <c r="D60" s="82" t="s">
        <v>711</v>
      </c>
      <c r="E60" s="38">
        <v>302.5</v>
      </c>
      <c r="F60" s="38">
        <f t="shared" si="30"/>
        <v>75.625</v>
      </c>
      <c r="G60" s="45">
        <v>125</v>
      </c>
      <c r="H60" s="45">
        <v>0</v>
      </c>
      <c r="I60" s="38">
        <f>H60*$I$59/$H$59</f>
        <v>0</v>
      </c>
      <c r="J60" s="38">
        <f t="shared" si="31"/>
        <v>125</v>
      </c>
      <c r="K60" s="38">
        <v>32.049999999999997</v>
      </c>
      <c r="L60" s="45">
        <f t="shared" si="28"/>
        <v>82.144382742417775</v>
      </c>
      <c r="M60" s="38">
        <v>0</v>
      </c>
      <c r="N60" s="38">
        <f>M60*$N$59/$M$59</f>
        <v>0</v>
      </c>
      <c r="O60" s="38">
        <f t="shared" si="32"/>
        <v>107.675</v>
      </c>
      <c r="P60" s="38">
        <f t="shared" si="33"/>
        <v>207.14438274241778</v>
      </c>
      <c r="Q60" s="70"/>
      <c r="R60" s="100"/>
    </row>
    <row r="61" spans="1:18" ht="24.95" customHeight="1" x14ac:dyDescent="0.25">
      <c r="A61" s="85">
        <v>5</v>
      </c>
      <c r="B61" s="94" t="s">
        <v>116</v>
      </c>
      <c r="C61" s="94" t="s">
        <v>117</v>
      </c>
      <c r="D61" s="82" t="s">
        <v>711</v>
      </c>
      <c r="E61" s="38">
        <v>19.100000000000001</v>
      </c>
      <c r="F61" s="38">
        <f t="shared" si="30"/>
        <v>4.7750000000000004</v>
      </c>
      <c r="G61" s="45">
        <f>F61*$G$60/$F$60</f>
        <v>7.8925619834710741</v>
      </c>
      <c r="H61" s="45">
        <v>150.75</v>
      </c>
      <c r="I61" s="38">
        <f t="shared" ref="I61:I71" si="34">H61*$I$59/$H$59</f>
        <v>345.12362637362634</v>
      </c>
      <c r="J61" s="38">
        <f t="shared" si="31"/>
        <v>353.01618835709741</v>
      </c>
      <c r="K61" s="38">
        <v>117.05</v>
      </c>
      <c r="L61" s="45">
        <v>300</v>
      </c>
      <c r="M61" s="38">
        <v>110</v>
      </c>
      <c r="N61" s="38">
        <f t="shared" ref="N61:N71" si="35">M61*$N$59/$M$59</f>
        <v>137.5</v>
      </c>
      <c r="O61" s="38">
        <f t="shared" si="32"/>
        <v>382.57499999999999</v>
      </c>
      <c r="P61" s="38">
        <f t="shared" si="33"/>
        <v>790.51618835709746</v>
      </c>
      <c r="Q61" s="103"/>
      <c r="R61" s="100"/>
    </row>
    <row r="62" spans="1:18" ht="24.95" customHeight="1" x14ac:dyDescent="0.25">
      <c r="A62" s="85">
        <v>6</v>
      </c>
      <c r="B62" s="94" t="s">
        <v>893</v>
      </c>
      <c r="C62" s="94" t="s">
        <v>894</v>
      </c>
      <c r="D62" s="82" t="s">
        <v>711</v>
      </c>
      <c r="E62" s="38">
        <v>66.569500000000005</v>
      </c>
      <c r="F62" s="38">
        <f t="shared" si="30"/>
        <v>16.642375000000001</v>
      </c>
      <c r="G62" s="45">
        <f t="shared" ref="G62:G71" si="36">F62*$G$60/$F$60</f>
        <v>27.50805785123967</v>
      </c>
      <c r="H62" s="45">
        <v>60.825000000000003</v>
      </c>
      <c r="I62" s="38">
        <f t="shared" si="34"/>
        <v>139.25137362637361</v>
      </c>
      <c r="J62" s="38">
        <f t="shared" si="31"/>
        <v>166.75943147761328</v>
      </c>
      <c r="K62" s="38">
        <v>29.15</v>
      </c>
      <c r="L62" s="45">
        <f>K62*$L$61/$K$61</f>
        <v>74.711661683041442</v>
      </c>
      <c r="M62" s="38">
        <v>40</v>
      </c>
      <c r="N62" s="38">
        <f t="shared" si="35"/>
        <v>50</v>
      </c>
      <c r="O62" s="38">
        <f t="shared" si="32"/>
        <v>146.61737500000001</v>
      </c>
      <c r="P62" s="38">
        <f t="shared" si="33"/>
        <v>291.47109316065473</v>
      </c>
      <c r="Q62" s="103"/>
      <c r="R62" s="100"/>
    </row>
    <row r="63" spans="1:18" ht="24.95" customHeight="1" x14ac:dyDescent="0.25">
      <c r="A63" s="85">
        <v>7</v>
      </c>
      <c r="B63" s="94" t="s">
        <v>409</v>
      </c>
      <c r="C63" s="94" t="s">
        <v>402</v>
      </c>
      <c r="D63" s="82" t="s">
        <v>711</v>
      </c>
      <c r="E63" s="38">
        <v>13.365</v>
      </c>
      <c r="F63" s="38">
        <f t="shared" si="30"/>
        <v>3.3412500000000001</v>
      </c>
      <c r="G63" s="45">
        <f t="shared" si="36"/>
        <v>5.5227272727272725</v>
      </c>
      <c r="H63" s="45">
        <v>64.5</v>
      </c>
      <c r="I63" s="38">
        <f t="shared" si="34"/>
        <v>147.66483516483515</v>
      </c>
      <c r="J63" s="38">
        <f t="shared" si="31"/>
        <v>153.18756243756243</v>
      </c>
      <c r="K63" s="38">
        <v>55.65</v>
      </c>
      <c r="L63" s="45">
        <f t="shared" ref="L63:L71" si="37">K63*$L$61/$K$61</f>
        <v>142.63135412217002</v>
      </c>
      <c r="M63" s="38">
        <v>150</v>
      </c>
      <c r="N63" s="38">
        <f t="shared" si="35"/>
        <v>187.5</v>
      </c>
      <c r="O63" s="38">
        <f t="shared" si="32"/>
        <v>273.49125000000004</v>
      </c>
      <c r="P63" s="38">
        <f t="shared" si="33"/>
        <v>483.31891655973243</v>
      </c>
      <c r="Q63" s="103"/>
      <c r="R63" s="100"/>
    </row>
    <row r="64" spans="1:18" ht="24.95" customHeight="1" x14ac:dyDescent="0.25">
      <c r="A64" s="85">
        <v>8</v>
      </c>
      <c r="B64" s="94" t="s">
        <v>135</v>
      </c>
      <c r="C64" s="94" t="s">
        <v>898</v>
      </c>
      <c r="D64" s="82" t="s">
        <v>711</v>
      </c>
      <c r="E64" s="38">
        <v>212.5</v>
      </c>
      <c r="F64" s="38">
        <f t="shared" si="30"/>
        <v>53.125</v>
      </c>
      <c r="G64" s="45">
        <f t="shared" si="36"/>
        <v>87.809917355371894</v>
      </c>
      <c r="H64" s="45">
        <v>0</v>
      </c>
      <c r="I64" s="38">
        <f t="shared" si="34"/>
        <v>0</v>
      </c>
      <c r="J64" s="38">
        <f t="shared" si="31"/>
        <v>87.809917355371894</v>
      </c>
      <c r="K64" s="38">
        <v>5</v>
      </c>
      <c r="L64" s="45">
        <f t="shared" si="37"/>
        <v>12.815036309269543</v>
      </c>
      <c r="M64" s="38">
        <v>40</v>
      </c>
      <c r="N64" s="38">
        <f t="shared" si="35"/>
        <v>50</v>
      </c>
      <c r="O64" s="38">
        <f t="shared" si="32"/>
        <v>98.125</v>
      </c>
      <c r="P64" s="38">
        <f t="shared" si="33"/>
        <v>150.62495366464145</v>
      </c>
      <c r="Q64" s="103"/>
      <c r="R64" s="100"/>
    </row>
    <row r="65" spans="1:18" ht="24.95" customHeight="1" x14ac:dyDescent="0.25">
      <c r="A65" s="85">
        <v>9</v>
      </c>
      <c r="B65" s="94" t="s">
        <v>410</v>
      </c>
      <c r="C65" s="94" t="s">
        <v>403</v>
      </c>
      <c r="D65" s="82" t="s">
        <v>711</v>
      </c>
      <c r="E65" s="38">
        <v>201.25</v>
      </c>
      <c r="F65" s="38">
        <f t="shared" si="30"/>
        <v>50.3125</v>
      </c>
      <c r="G65" s="45">
        <f t="shared" si="36"/>
        <v>83.161157024793383</v>
      </c>
      <c r="H65" s="45">
        <v>0</v>
      </c>
      <c r="I65" s="38">
        <f t="shared" si="34"/>
        <v>0</v>
      </c>
      <c r="J65" s="38">
        <f t="shared" si="31"/>
        <v>83.161157024793383</v>
      </c>
      <c r="K65" s="38">
        <v>37.6</v>
      </c>
      <c r="L65" s="45">
        <f t="shared" si="37"/>
        <v>96.369073045706969</v>
      </c>
      <c r="M65" s="38">
        <v>50</v>
      </c>
      <c r="N65" s="38">
        <f t="shared" si="35"/>
        <v>62.5</v>
      </c>
      <c r="O65" s="38">
        <f t="shared" si="32"/>
        <v>137.91249999999999</v>
      </c>
      <c r="P65" s="38">
        <f t="shared" si="33"/>
        <v>242.03023007050035</v>
      </c>
      <c r="Q65" s="103"/>
      <c r="R65" s="100"/>
    </row>
    <row r="66" spans="1:18" ht="24.95" customHeight="1" x14ac:dyDescent="0.25">
      <c r="A66" s="85">
        <v>10</v>
      </c>
      <c r="B66" s="94" t="s">
        <v>687</v>
      </c>
      <c r="C66" s="94" t="s">
        <v>686</v>
      </c>
      <c r="D66" s="82" t="s">
        <v>711</v>
      </c>
      <c r="E66" s="38">
        <v>59.5</v>
      </c>
      <c r="F66" s="38">
        <f t="shared" si="30"/>
        <v>14.875</v>
      </c>
      <c r="G66" s="45">
        <f t="shared" si="36"/>
        <v>24.58677685950413</v>
      </c>
      <c r="H66" s="45">
        <v>0</v>
      </c>
      <c r="I66" s="38">
        <f t="shared" si="34"/>
        <v>0</v>
      </c>
      <c r="J66" s="38">
        <f t="shared" si="31"/>
        <v>24.58677685950413</v>
      </c>
      <c r="K66" s="38">
        <v>3.75</v>
      </c>
      <c r="L66" s="45">
        <f t="shared" si="37"/>
        <v>9.6112772319521582</v>
      </c>
      <c r="M66" s="38">
        <v>0</v>
      </c>
      <c r="N66" s="38">
        <f t="shared" si="35"/>
        <v>0</v>
      </c>
      <c r="O66" s="38">
        <f t="shared" si="32"/>
        <v>18.625</v>
      </c>
      <c r="P66" s="38">
        <f t="shared" si="33"/>
        <v>34.198054091456285</v>
      </c>
      <c r="Q66" s="103"/>
      <c r="R66" s="100"/>
    </row>
    <row r="67" spans="1:18" ht="24.95" customHeight="1" x14ac:dyDescent="0.25">
      <c r="A67" s="85">
        <v>11</v>
      </c>
      <c r="B67" s="94" t="s">
        <v>717</v>
      </c>
      <c r="C67" s="94" t="s">
        <v>718</v>
      </c>
      <c r="D67" s="82" t="s">
        <v>711</v>
      </c>
      <c r="E67" s="38">
        <v>45</v>
      </c>
      <c r="F67" s="38">
        <f t="shared" si="30"/>
        <v>11.25</v>
      </c>
      <c r="G67" s="45">
        <f t="shared" si="36"/>
        <v>18.595041322314049</v>
      </c>
      <c r="H67" s="45">
        <v>81.900000000000006</v>
      </c>
      <c r="I67" s="38">
        <f t="shared" si="34"/>
        <v>187.5</v>
      </c>
      <c r="J67" s="38">
        <f t="shared" si="31"/>
        <v>206.09504132231405</v>
      </c>
      <c r="K67" s="38">
        <v>56.95</v>
      </c>
      <c r="L67" s="45">
        <f t="shared" si="37"/>
        <v>145.9632635625801</v>
      </c>
      <c r="M67" s="38">
        <v>0</v>
      </c>
      <c r="N67" s="38">
        <f t="shared" si="35"/>
        <v>0</v>
      </c>
      <c r="O67" s="38">
        <f t="shared" si="32"/>
        <v>150.10000000000002</v>
      </c>
      <c r="P67" s="38">
        <f t="shared" si="33"/>
        <v>352.05830488489414</v>
      </c>
      <c r="Q67" s="103"/>
      <c r="R67" s="100"/>
    </row>
    <row r="68" spans="1:18" ht="24.95" customHeight="1" x14ac:dyDescent="0.25">
      <c r="A68" s="85">
        <v>12</v>
      </c>
      <c r="B68" s="94" t="s">
        <v>901</v>
      </c>
      <c r="C68" s="94" t="s">
        <v>902</v>
      </c>
      <c r="D68" s="82" t="s">
        <v>711</v>
      </c>
      <c r="E68" s="38">
        <v>200</v>
      </c>
      <c r="F68" s="38">
        <f t="shared" si="30"/>
        <v>50</v>
      </c>
      <c r="G68" s="45">
        <f t="shared" si="36"/>
        <v>82.644628099173559</v>
      </c>
      <c r="H68" s="45">
        <v>0</v>
      </c>
      <c r="I68" s="38">
        <f t="shared" si="34"/>
        <v>0</v>
      </c>
      <c r="J68" s="38">
        <f t="shared" si="31"/>
        <v>82.644628099173559</v>
      </c>
      <c r="K68" s="38">
        <v>0</v>
      </c>
      <c r="L68" s="45">
        <f t="shared" si="37"/>
        <v>0</v>
      </c>
      <c r="M68" s="38">
        <v>0</v>
      </c>
      <c r="N68" s="38">
        <f t="shared" si="35"/>
        <v>0</v>
      </c>
      <c r="O68" s="38">
        <f t="shared" si="32"/>
        <v>50</v>
      </c>
      <c r="P68" s="38">
        <f t="shared" si="33"/>
        <v>82.644628099173559</v>
      </c>
      <c r="Q68" s="103"/>
      <c r="R68" s="100"/>
    </row>
    <row r="69" spans="1:18" ht="24.95" customHeight="1" x14ac:dyDescent="0.25">
      <c r="A69" s="85">
        <v>13</v>
      </c>
      <c r="B69" s="94" t="s">
        <v>719</v>
      </c>
      <c r="C69" s="94" t="s">
        <v>720</v>
      </c>
      <c r="D69" s="82" t="s">
        <v>711</v>
      </c>
      <c r="E69" s="38">
        <v>10</v>
      </c>
      <c r="F69" s="38">
        <f t="shared" si="30"/>
        <v>2.5</v>
      </c>
      <c r="G69" s="45">
        <f t="shared" si="36"/>
        <v>4.1322314049586772</v>
      </c>
      <c r="H69" s="45">
        <v>64.05</v>
      </c>
      <c r="I69" s="38">
        <f t="shared" si="34"/>
        <v>146.63461538461539</v>
      </c>
      <c r="J69" s="38">
        <f t="shared" si="31"/>
        <v>150.76684678957406</v>
      </c>
      <c r="K69" s="38">
        <v>55.65</v>
      </c>
      <c r="L69" s="45">
        <f t="shared" si="37"/>
        <v>142.63135412217002</v>
      </c>
      <c r="M69" s="38">
        <v>50</v>
      </c>
      <c r="N69" s="38">
        <f t="shared" si="35"/>
        <v>62.5</v>
      </c>
      <c r="O69" s="38">
        <f t="shared" si="32"/>
        <v>172.2</v>
      </c>
      <c r="P69" s="38">
        <f t="shared" si="33"/>
        <v>355.89820091174408</v>
      </c>
      <c r="Q69" s="103"/>
      <c r="R69" s="100"/>
    </row>
    <row r="70" spans="1:18" ht="24.95" customHeight="1" x14ac:dyDescent="0.25">
      <c r="A70" s="85">
        <v>14</v>
      </c>
      <c r="B70" s="94" t="s">
        <v>665</v>
      </c>
      <c r="C70" s="94" t="s">
        <v>664</v>
      </c>
      <c r="D70" s="82" t="s">
        <v>711</v>
      </c>
      <c r="E70" s="38">
        <v>136.19999999999999</v>
      </c>
      <c r="F70" s="38">
        <f t="shared" si="30"/>
        <v>34.049999999999997</v>
      </c>
      <c r="G70" s="45">
        <f t="shared" si="36"/>
        <v>56.280991735537192</v>
      </c>
      <c r="H70" s="45">
        <v>60</v>
      </c>
      <c r="I70" s="38">
        <f t="shared" si="34"/>
        <v>137.36263736263734</v>
      </c>
      <c r="J70" s="38">
        <f t="shared" si="31"/>
        <v>193.64362909817453</v>
      </c>
      <c r="K70" s="38">
        <v>27.5</v>
      </c>
      <c r="L70" s="45">
        <f t="shared" si="37"/>
        <v>70.482699700982494</v>
      </c>
      <c r="M70" s="38">
        <v>140</v>
      </c>
      <c r="N70" s="38">
        <f t="shared" si="35"/>
        <v>175</v>
      </c>
      <c r="O70" s="38">
        <f t="shared" si="32"/>
        <v>261.55</v>
      </c>
      <c r="P70" s="38">
        <f t="shared" si="33"/>
        <v>439.12632879915702</v>
      </c>
      <c r="Q70" s="103"/>
      <c r="R70" s="100"/>
    </row>
    <row r="71" spans="1:18" ht="24.95" customHeight="1" x14ac:dyDescent="0.25">
      <c r="A71" s="85">
        <v>15</v>
      </c>
      <c r="B71" s="94" t="s">
        <v>725</v>
      </c>
      <c r="C71" s="94" t="s">
        <v>726</v>
      </c>
      <c r="D71" s="82" t="s">
        <v>711</v>
      </c>
      <c r="E71" s="38">
        <v>10</v>
      </c>
      <c r="F71" s="38">
        <f t="shared" si="30"/>
        <v>2.5</v>
      </c>
      <c r="G71" s="45">
        <f t="shared" si="36"/>
        <v>4.1322314049586772</v>
      </c>
      <c r="H71" s="38">
        <v>0</v>
      </c>
      <c r="I71" s="38">
        <f t="shared" si="34"/>
        <v>0</v>
      </c>
      <c r="J71" s="38">
        <f t="shared" si="31"/>
        <v>4.1322314049586772</v>
      </c>
      <c r="K71" s="38">
        <v>29</v>
      </c>
      <c r="L71" s="45">
        <f t="shared" si="37"/>
        <v>74.327210593763354</v>
      </c>
      <c r="M71" s="38">
        <v>110</v>
      </c>
      <c r="N71" s="38">
        <f t="shared" si="35"/>
        <v>137.5</v>
      </c>
      <c r="O71" s="38">
        <f t="shared" si="32"/>
        <v>141.5</v>
      </c>
      <c r="P71" s="38">
        <f t="shared" si="33"/>
        <v>215.95944199872201</v>
      </c>
      <c r="Q71" s="103"/>
      <c r="R71" s="100"/>
    </row>
    <row r="72" spans="1:18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100"/>
    </row>
    <row r="73" spans="1:18" ht="15.75" x14ac:dyDescent="0.25">
      <c r="A73" s="254"/>
      <c r="B73" s="254"/>
      <c r="C73" s="254"/>
      <c r="D73" s="254"/>
      <c r="E73" s="254"/>
      <c r="F73" s="254"/>
      <c r="G73" s="254"/>
      <c r="H73" s="254"/>
      <c r="I73" s="254"/>
      <c r="J73" s="254"/>
      <c r="K73" s="254"/>
      <c r="L73" s="254"/>
      <c r="M73" s="254"/>
      <c r="N73" s="254"/>
      <c r="O73" s="255"/>
      <c r="P73" s="50"/>
      <c r="Q73" s="50"/>
      <c r="R73" s="100"/>
    </row>
    <row r="74" spans="1:18" ht="38.25" x14ac:dyDescent="0.25">
      <c r="A74" s="91" t="s">
        <v>285</v>
      </c>
      <c r="B74" s="84" t="s">
        <v>264</v>
      </c>
      <c r="C74" s="92" t="s">
        <v>284</v>
      </c>
      <c r="D74" s="74" t="s">
        <v>266</v>
      </c>
      <c r="E74" s="252" t="s">
        <v>267</v>
      </c>
      <c r="F74" s="252"/>
      <c r="G74" s="252"/>
      <c r="H74" s="252"/>
      <c r="I74" s="252"/>
      <c r="J74" s="84"/>
      <c r="K74" s="252" t="s">
        <v>268</v>
      </c>
      <c r="L74" s="252"/>
      <c r="M74" s="252" t="s">
        <v>269</v>
      </c>
      <c r="N74" s="252"/>
      <c r="O74" s="84"/>
      <c r="P74" s="97"/>
      <c r="Q74" s="78"/>
      <c r="R74" s="100"/>
    </row>
    <row r="75" spans="1:18" ht="64.5" x14ac:dyDescent="0.25">
      <c r="A75" s="249" t="s">
        <v>145</v>
      </c>
      <c r="B75" s="249"/>
      <c r="C75" s="249"/>
      <c r="D75" s="249"/>
      <c r="E75" s="79" t="s">
        <v>271</v>
      </c>
      <c r="F75" s="79" t="s">
        <v>272</v>
      </c>
      <c r="G75" s="79" t="s">
        <v>273</v>
      </c>
      <c r="H75" s="79" t="s">
        <v>274</v>
      </c>
      <c r="I75" s="59" t="s">
        <v>275</v>
      </c>
      <c r="J75" s="80" t="s">
        <v>276</v>
      </c>
      <c r="K75" s="79" t="s">
        <v>271</v>
      </c>
      <c r="L75" s="81" t="s">
        <v>277</v>
      </c>
      <c r="M75" s="79" t="s">
        <v>278</v>
      </c>
      <c r="N75" s="79" t="s">
        <v>282</v>
      </c>
      <c r="O75" s="84" t="s">
        <v>270</v>
      </c>
      <c r="P75" s="84" t="s">
        <v>279</v>
      </c>
      <c r="Q75" s="50"/>
      <c r="R75" s="100"/>
    </row>
    <row r="76" spans="1:18" ht="30" customHeight="1" x14ac:dyDescent="0.25">
      <c r="A76" s="85">
        <v>1</v>
      </c>
      <c r="B76" s="42" t="s">
        <v>874</v>
      </c>
      <c r="C76" s="42" t="s">
        <v>875</v>
      </c>
      <c r="D76" s="82" t="s">
        <v>736</v>
      </c>
      <c r="E76" s="38">
        <v>29.305</v>
      </c>
      <c r="F76" s="38">
        <f>E76/4</f>
        <v>7.3262499999999999</v>
      </c>
      <c r="G76" s="38">
        <f>F76/$F$86*$G$86</f>
        <v>8.9137972989414767</v>
      </c>
      <c r="H76" s="38">
        <v>0</v>
      </c>
      <c r="I76" s="38">
        <f>H76/H88*I88</f>
        <v>0</v>
      </c>
      <c r="J76" s="45">
        <f>G76+I76</f>
        <v>8.9137972989414767</v>
      </c>
      <c r="K76" s="38">
        <v>27.5</v>
      </c>
      <c r="L76" s="38">
        <f>K76/$K$105*$L$105</f>
        <v>39.530426449448974</v>
      </c>
      <c r="M76" s="38">
        <v>30</v>
      </c>
      <c r="N76" s="38">
        <f>M76*$N$94/$M$94</f>
        <v>35.294117647058826</v>
      </c>
      <c r="O76" s="38">
        <f t="shared" ref="O76:O105" si="38">F76+H76+K76+M76</f>
        <v>64.826250000000002</v>
      </c>
      <c r="P76" s="38">
        <f t="shared" ref="P76:P105" si="39">J76+L76+N76</f>
        <v>83.738341395449282</v>
      </c>
      <c r="Q76" s="103"/>
      <c r="R76" s="100"/>
    </row>
    <row r="77" spans="1:18" ht="30" customHeight="1" x14ac:dyDescent="0.25">
      <c r="A77" s="85">
        <v>2</v>
      </c>
      <c r="B77" s="42" t="s">
        <v>906</v>
      </c>
      <c r="C77" s="42" t="s">
        <v>907</v>
      </c>
      <c r="D77" s="82" t="s">
        <v>736</v>
      </c>
      <c r="E77" s="38">
        <v>70</v>
      </c>
      <c r="F77" s="38">
        <f t="shared" ref="F77:F105" si="40">E77/4</f>
        <v>17.5</v>
      </c>
      <c r="G77" s="38">
        <f t="shared" ref="G77:G85" si="41">F77/$F$86*$G$86</f>
        <v>21.292127996106583</v>
      </c>
      <c r="H77" s="38">
        <v>160.05000000000001</v>
      </c>
      <c r="I77" s="38">
        <f>H77*$I$88/$H$88</f>
        <v>320.10000000000002</v>
      </c>
      <c r="J77" s="45">
        <f t="shared" ref="J77:J105" si="42">G77+I77</f>
        <v>341.39212799610658</v>
      </c>
      <c r="K77" s="38">
        <v>83.75</v>
      </c>
      <c r="L77" s="38">
        <f t="shared" ref="L77:L104" si="43">K77/$K$105*$L$105</f>
        <v>120.38811691423096</v>
      </c>
      <c r="M77" s="38">
        <v>110</v>
      </c>
      <c r="N77" s="38">
        <f>M77*$N$94/$M$94</f>
        <v>129.41176470588235</v>
      </c>
      <c r="O77" s="38">
        <f t="shared" si="38"/>
        <v>371.3</v>
      </c>
      <c r="P77" s="38">
        <f t="shared" si="39"/>
        <v>591.19200961621993</v>
      </c>
      <c r="Q77" s="103"/>
      <c r="R77" s="100"/>
    </row>
    <row r="78" spans="1:18" ht="30" customHeight="1" x14ac:dyDescent="0.25">
      <c r="A78" s="85">
        <v>3</v>
      </c>
      <c r="B78" s="42" t="s">
        <v>877</v>
      </c>
      <c r="C78" s="42" t="s">
        <v>878</v>
      </c>
      <c r="D78" s="82" t="s">
        <v>736</v>
      </c>
      <c r="E78" s="38">
        <v>118.84</v>
      </c>
      <c r="F78" s="38">
        <f t="shared" si="40"/>
        <v>29.71</v>
      </c>
      <c r="G78" s="38">
        <f t="shared" si="41"/>
        <v>36.147949872247231</v>
      </c>
      <c r="H78" s="38">
        <v>0</v>
      </c>
      <c r="I78" s="38">
        <f t="shared" ref="I78:I83" si="44">H78*$I$88/$H$88</f>
        <v>0</v>
      </c>
      <c r="J78" s="45">
        <f t="shared" si="42"/>
        <v>36.147949872247231</v>
      </c>
      <c r="K78" s="38">
        <v>3.15</v>
      </c>
      <c r="L78" s="38">
        <f t="shared" si="43"/>
        <v>4.5280306660277914</v>
      </c>
      <c r="M78" s="38">
        <v>20</v>
      </c>
      <c r="N78" s="38">
        <f t="shared" ref="N78:N93" si="45">M78*$N$94/$M$94</f>
        <v>23.529411764705884</v>
      </c>
      <c r="O78" s="38">
        <f t="shared" si="38"/>
        <v>52.86</v>
      </c>
      <c r="P78" s="38">
        <f t="shared" si="39"/>
        <v>64.205392302980897</v>
      </c>
      <c r="Q78" s="103"/>
      <c r="R78" s="100"/>
    </row>
    <row r="79" spans="1:18" ht="30" customHeight="1" x14ac:dyDescent="0.25">
      <c r="A79" s="85">
        <v>4</v>
      </c>
      <c r="B79" s="42" t="s">
        <v>424</v>
      </c>
      <c r="C79" s="42" t="s">
        <v>350</v>
      </c>
      <c r="D79" s="82" t="s">
        <v>736</v>
      </c>
      <c r="E79" s="38">
        <v>182.35</v>
      </c>
      <c r="F79" s="38">
        <f t="shared" si="40"/>
        <v>45.587499999999999</v>
      </c>
      <c r="G79" s="38">
        <f t="shared" si="41"/>
        <v>55.465993429857647</v>
      </c>
      <c r="H79" s="38">
        <v>0</v>
      </c>
      <c r="I79" s="38">
        <f t="shared" si="44"/>
        <v>0</v>
      </c>
      <c r="J79" s="45">
        <f t="shared" si="42"/>
        <v>55.465993429857647</v>
      </c>
      <c r="K79" s="38">
        <v>29.9</v>
      </c>
      <c r="L79" s="38">
        <f t="shared" si="43"/>
        <v>42.980354575946336</v>
      </c>
      <c r="M79" s="38">
        <v>40</v>
      </c>
      <c r="N79" s="38">
        <f t="shared" si="45"/>
        <v>47.058823529411768</v>
      </c>
      <c r="O79" s="38">
        <f t="shared" si="38"/>
        <v>115.4875</v>
      </c>
      <c r="P79" s="38">
        <f t="shared" si="39"/>
        <v>145.50517153521577</v>
      </c>
      <c r="Q79" s="103"/>
      <c r="R79" s="100"/>
    </row>
    <row r="80" spans="1:18" ht="30" customHeight="1" x14ac:dyDescent="0.25">
      <c r="A80" s="85">
        <v>5</v>
      </c>
      <c r="B80" s="42" t="s">
        <v>531</v>
      </c>
      <c r="C80" s="42" t="s">
        <v>530</v>
      </c>
      <c r="D80" s="82" t="s">
        <v>736</v>
      </c>
      <c r="E80" s="38">
        <v>46.465000000000003</v>
      </c>
      <c r="F80" s="38">
        <f t="shared" si="40"/>
        <v>11.616250000000001</v>
      </c>
      <c r="G80" s="38">
        <f t="shared" si="41"/>
        <v>14.133410390558463</v>
      </c>
      <c r="H80" s="38">
        <v>0</v>
      </c>
      <c r="I80" s="38">
        <f t="shared" si="44"/>
        <v>0</v>
      </c>
      <c r="J80" s="45">
        <f t="shared" si="42"/>
        <v>14.133410390558463</v>
      </c>
      <c r="K80" s="38">
        <v>85.05</v>
      </c>
      <c r="L80" s="38">
        <f t="shared" si="43"/>
        <v>122.25682798275037</v>
      </c>
      <c r="M80" s="38">
        <v>30</v>
      </c>
      <c r="N80" s="38">
        <f t="shared" si="45"/>
        <v>35.294117647058826</v>
      </c>
      <c r="O80" s="38">
        <f t="shared" si="38"/>
        <v>126.66624999999999</v>
      </c>
      <c r="P80" s="38">
        <f t="shared" si="39"/>
        <v>171.68435602036766</v>
      </c>
      <c r="Q80" s="103"/>
      <c r="R80" s="100"/>
    </row>
    <row r="81" spans="1:18" ht="30" customHeight="1" x14ac:dyDescent="0.25">
      <c r="A81" s="85">
        <v>6</v>
      </c>
      <c r="B81" s="42" t="s">
        <v>357</v>
      </c>
      <c r="C81" s="42" t="s">
        <v>353</v>
      </c>
      <c r="D81" s="82" t="s">
        <v>736</v>
      </c>
      <c r="E81" s="38">
        <v>19.239999999999998</v>
      </c>
      <c r="F81" s="38">
        <f t="shared" si="40"/>
        <v>4.8099999999999996</v>
      </c>
      <c r="G81" s="38">
        <f t="shared" si="41"/>
        <v>5.8522934663584376</v>
      </c>
      <c r="H81" s="38">
        <v>4.95</v>
      </c>
      <c r="I81" s="38">
        <f t="shared" si="44"/>
        <v>9.9</v>
      </c>
      <c r="J81" s="45">
        <f t="shared" si="42"/>
        <v>15.752293466358438</v>
      </c>
      <c r="K81" s="38">
        <v>30.9</v>
      </c>
      <c r="L81" s="38">
        <f t="shared" si="43"/>
        <v>44.41782462865357</v>
      </c>
      <c r="M81" s="38">
        <v>40</v>
      </c>
      <c r="N81" s="38">
        <f t="shared" si="45"/>
        <v>47.058823529411768</v>
      </c>
      <c r="O81" s="38">
        <f t="shared" si="38"/>
        <v>80.66</v>
      </c>
      <c r="P81" s="38">
        <f t="shared" si="39"/>
        <v>107.22894162442378</v>
      </c>
      <c r="Q81" s="103"/>
      <c r="R81" s="100"/>
    </row>
    <row r="82" spans="1:18" ht="30" customHeight="1" x14ac:dyDescent="0.25">
      <c r="A82" s="85">
        <v>7</v>
      </c>
      <c r="B82" s="42" t="s">
        <v>83</v>
      </c>
      <c r="C82" s="42" t="s">
        <v>84</v>
      </c>
      <c r="D82" s="82" t="s">
        <v>736</v>
      </c>
      <c r="E82" s="38">
        <v>58.015000000000001</v>
      </c>
      <c r="F82" s="38">
        <f t="shared" si="40"/>
        <v>14.50375</v>
      </c>
      <c r="G82" s="38">
        <f t="shared" si="41"/>
        <v>17.646611509916049</v>
      </c>
      <c r="H82" s="38">
        <v>0</v>
      </c>
      <c r="I82" s="38">
        <f t="shared" si="44"/>
        <v>0</v>
      </c>
      <c r="J82" s="45">
        <f t="shared" si="42"/>
        <v>17.646611509916049</v>
      </c>
      <c r="K82" s="38">
        <v>29.75</v>
      </c>
      <c r="L82" s="38">
        <f t="shared" si="43"/>
        <v>42.764734068040248</v>
      </c>
      <c r="M82" s="38">
        <v>30</v>
      </c>
      <c r="N82" s="38">
        <f t="shared" si="45"/>
        <v>35.294117647058826</v>
      </c>
      <c r="O82" s="38">
        <f t="shared" si="38"/>
        <v>74.253749999999997</v>
      </c>
      <c r="P82" s="38">
        <f t="shared" si="39"/>
        <v>95.705463225015123</v>
      </c>
      <c r="Q82" s="103"/>
      <c r="R82" s="100"/>
    </row>
    <row r="83" spans="1:18" ht="30" customHeight="1" x14ac:dyDescent="0.25">
      <c r="A83" s="85">
        <v>8</v>
      </c>
      <c r="B83" s="42" t="s">
        <v>924</v>
      </c>
      <c r="C83" s="42" t="s">
        <v>925</v>
      </c>
      <c r="D83" s="82" t="s">
        <v>736</v>
      </c>
      <c r="E83" s="38">
        <v>113.8</v>
      </c>
      <c r="F83" s="38">
        <f t="shared" si="40"/>
        <v>28.45</v>
      </c>
      <c r="G83" s="38">
        <f t="shared" si="41"/>
        <v>34.614916656527555</v>
      </c>
      <c r="H83" s="38">
        <v>0</v>
      </c>
      <c r="I83" s="38">
        <f t="shared" si="44"/>
        <v>0</v>
      </c>
      <c r="J83" s="45">
        <f t="shared" si="42"/>
        <v>34.614916656527555</v>
      </c>
      <c r="K83" s="38">
        <v>114.1</v>
      </c>
      <c r="L83" s="38">
        <f t="shared" si="43"/>
        <v>164.01533301389554</v>
      </c>
      <c r="M83" s="38">
        <v>0</v>
      </c>
      <c r="N83" s="38">
        <f t="shared" si="45"/>
        <v>0</v>
      </c>
      <c r="O83" s="38">
        <f t="shared" si="38"/>
        <v>142.54999999999998</v>
      </c>
      <c r="P83" s="38">
        <f t="shared" si="39"/>
        <v>198.6302496704231</v>
      </c>
      <c r="Q83" s="103"/>
      <c r="R83" s="100"/>
    </row>
    <row r="84" spans="1:18" ht="30" customHeight="1" x14ac:dyDescent="0.25">
      <c r="A84" s="85">
        <v>9</v>
      </c>
      <c r="B84" s="42" t="s">
        <v>70</v>
      </c>
      <c r="C84" s="42" t="s">
        <v>71</v>
      </c>
      <c r="D84" s="82" t="s">
        <v>736</v>
      </c>
      <c r="E84" s="38">
        <v>45</v>
      </c>
      <c r="F84" s="38">
        <f t="shared" si="40"/>
        <v>11.25</v>
      </c>
      <c r="G84" s="38">
        <f t="shared" si="41"/>
        <v>13.687796568925661</v>
      </c>
      <c r="H84" s="38">
        <v>33.299999999999997</v>
      </c>
      <c r="I84" s="38">
        <f>H84*$I$88/$H$88</f>
        <v>66.599999999999994</v>
      </c>
      <c r="J84" s="45">
        <f t="shared" si="42"/>
        <v>80.287796568925657</v>
      </c>
      <c r="K84" s="38">
        <v>196.4</v>
      </c>
      <c r="L84" s="38">
        <f t="shared" si="43"/>
        <v>282.31911835170104</v>
      </c>
      <c r="M84" s="38">
        <v>40</v>
      </c>
      <c r="N84" s="38">
        <f t="shared" si="45"/>
        <v>47.058823529411768</v>
      </c>
      <c r="O84" s="38">
        <f t="shared" si="38"/>
        <v>280.95</v>
      </c>
      <c r="P84" s="38">
        <f t="shared" si="39"/>
        <v>409.66573845003848</v>
      </c>
      <c r="Q84" s="103"/>
      <c r="R84" s="100"/>
    </row>
    <row r="85" spans="1:18" ht="30" customHeight="1" x14ac:dyDescent="0.25">
      <c r="A85" s="85">
        <v>10</v>
      </c>
      <c r="B85" s="42" t="s">
        <v>879</v>
      </c>
      <c r="C85" s="42" t="s">
        <v>880</v>
      </c>
      <c r="D85" s="82" t="s">
        <v>736</v>
      </c>
      <c r="E85" s="38">
        <v>68.25</v>
      </c>
      <c r="F85" s="38">
        <f t="shared" si="40"/>
        <v>17.0625</v>
      </c>
      <c r="G85" s="38">
        <f t="shared" si="41"/>
        <v>20.759824796203919</v>
      </c>
      <c r="H85" s="38">
        <v>0</v>
      </c>
      <c r="I85" s="38">
        <f t="shared" ref="I85:I87" si="46">H85*$I$88/$H$88</f>
        <v>0</v>
      </c>
      <c r="J85" s="45">
        <f t="shared" si="42"/>
        <v>20.759824796203919</v>
      </c>
      <c r="K85" s="38">
        <v>70</v>
      </c>
      <c r="L85" s="38">
        <f t="shared" si="43"/>
        <v>100.62290368950649</v>
      </c>
      <c r="M85" s="38">
        <v>30</v>
      </c>
      <c r="N85" s="38">
        <f t="shared" si="45"/>
        <v>35.294117647058826</v>
      </c>
      <c r="O85" s="38">
        <f t="shared" si="38"/>
        <v>117.0625</v>
      </c>
      <c r="P85" s="38">
        <f t="shared" si="39"/>
        <v>156.67684613276924</v>
      </c>
      <c r="Q85" s="103"/>
      <c r="R85" s="100"/>
    </row>
    <row r="86" spans="1:18" ht="30" customHeight="1" x14ac:dyDescent="0.25">
      <c r="A86" s="85">
        <v>11</v>
      </c>
      <c r="B86" s="42" t="s">
        <v>374</v>
      </c>
      <c r="C86" s="42" t="s">
        <v>371</v>
      </c>
      <c r="D86" s="82" t="s">
        <v>736</v>
      </c>
      <c r="E86" s="38">
        <v>410.95</v>
      </c>
      <c r="F86" s="38">
        <f t="shared" si="40"/>
        <v>102.7375</v>
      </c>
      <c r="G86" s="38">
        <v>125</v>
      </c>
      <c r="H86" s="38">
        <v>0</v>
      </c>
      <c r="I86" s="38">
        <f t="shared" si="46"/>
        <v>0</v>
      </c>
      <c r="J86" s="45">
        <f t="shared" si="42"/>
        <v>125</v>
      </c>
      <c r="K86" s="38">
        <v>14.1</v>
      </c>
      <c r="L86" s="38">
        <f t="shared" si="43"/>
        <v>20.268327743172016</v>
      </c>
      <c r="M86" s="38">
        <v>120</v>
      </c>
      <c r="N86" s="38">
        <f t="shared" si="45"/>
        <v>141.1764705882353</v>
      </c>
      <c r="O86" s="38">
        <f t="shared" si="38"/>
        <v>236.83749999999998</v>
      </c>
      <c r="P86" s="38">
        <f t="shared" si="39"/>
        <v>286.44479833140736</v>
      </c>
      <c r="Q86" s="103"/>
      <c r="R86" s="100"/>
    </row>
    <row r="87" spans="1:18" ht="30" customHeight="1" x14ac:dyDescent="0.25">
      <c r="A87" s="85">
        <v>12</v>
      </c>
      <c r="B87" s="42" t="s">
        <v>390</v>
      </c>
      <c r="C87" s="42" t="s">
        <v>379</v>
      </c>
      <c r="D87" s="82" t="s">
        <v>736</v>
      </c>
      <c r="E87" s="38">
        <v>22.45</v>
      </c>
      <c r="F87" s="38">
        <f t="shared" si="40"/>
        <v>5.6124999999999998</v>
      </c>
      <c r="G87" s="38">
        <f t="shared" ref="G87:G105" si="47">F87/$F$86*$G$86</f>
        <v>6.8286896216084685</v>
      </c>
      <c r="H87" s="38">
        <v>135</v>
      </c>
      <c r="I87" s="38">
        <f t="shared" si="46"/>
        <v>270</v>
      </c>
      <c r="J87" s="45">
        <f t="shared" si="42"/>
        <v>276.82868962160848</v>
      </c>
      <c r="K87" s="38">
        <v>77.75</v>
      </c>
      <c r="L87" s="38">
        <f t="shared" si="43"/>
        <v>111.76329659798755</v>
      </c>
      <c r="M87" s="38">
        <v>30</v>
      </c>
      <c r="N87" s="38">
        <f t="shared" si="45"/>
        <v>35.294117647058826</v>
      </c>
      <c r="O87" s="38">
        <f t="shared" si="38"/>
        <v>248.36250000000001</v>
      </c>
      <c r="P87" s="38">
        <f t="shared" si="39"/>
        <v>423.88610386665488</v>
      </c>
      <c r="Q87" s="103"/>
      <c r="R87" s="100"/>
    </row>
    <row r="88" spans="1:18" ht="30" customHeight="1" x14ac:dyDescent="0.25">
      <c r="A88" s="85">
        <v>13</v>
      </c>
      <c r="B88" s="42" t="s">
        <v>39</v>
      </c>
      <c r="C88" s="42" t="s">
        <v>40</v>
      </c>
      <c r="D88" s="82" t="s">
        <v>736</v>
      </c>
      <c r="E88" s="38">
        <v>30.225000000000001</v>
      </c>
      <c r="F88" s="38">
        <f t="shared" si="40"/>
        <v>7.5562500000000004</v>
      </c>
      <c r="G88" s="38">
        <f t="shared" si="47"/>
        <v>9.1936366954617341</v>
      </c>
      <c r="H88" s="38">
        <v>187.5</v>
      </c>
      <c r="I88" s="38">
        <v>375</v>
      </c>
      <c r="J88" s="45">
        <f t="shared" si="42"/>
        <v>384.19363669546175</v>
      </c>
      <c r="K88" s="38">
        <v>40.4</v>
      </c>
      <c r="L88" s="38">
        <f t="shared" si="43"/>
        <v>58.073790129372306</v>
      </c>
      <c r="M88" s="38">
        <v>50</v>
      </c>
      <c r="N88" s="38">
        <f t="shared" si="45"/>
        <v>58.823529411764703</v>
      </c>
      <c r="O88" s="38">
        <f t="shared" si="38"/>
        <v>285.45625000000001</v>
      </c>
      <c r="P88" s="38">
        <f t="shared" si="39"/>
        <v>501.09095623659874</v>
      </c>
      <c r="Q88" s="103"/>
      <c r="R88" s="100"/>
    </row>
    <row r="89" spans="1:18" ht="30" customHeight="1" x14ac:dyDescent="0.25">
      <c r="A89" s="85">
        <v>14</v>
      </c>
      <c r="B89" s="42" t="s">
        <v>425</v>
      </c>
      <c r="C89" s="42" t="s">
        <v>351</v>
      </c>
      <c r="D89" s="82" t="s">
        <v>736</v>
      </c>
      <c r="E89" s="38">
        <v>64.25</v>
      </c>
      <c r="F89" s="38">
        <f t="shared" si="40"/>
        <v>16.0625</v>
      </c>
      <c r="G89" s="38">
        <f t="shared" si="47"/>
        <v>19.543131767854973</v>
      </c>
      <c r="H89" s="38">
        <v>0</v>
      </c>
      <c r="I89" s="38">
        <f t="shared" ref="I89:I105" si="48">H89*$I$88/$H$88</f>
        <v>0</v>
      </c>
      <c r="J89" s="45">
        <f t="shared" si="42"/>
        <v>19.543131767854973</v>
      </c>
      <c r="K89" s="38">
        <v>38.75</v>
      </c>
      <c r="L89" s="38">
        <f t="shared" si="43"/>
        <v>55.701964542405371</v>
      </c>
      <c r="M89" s="38">
        <v>0</v>
      </c>
      <c r="N89" s="38">
        <f t="shared" si="45"/>
        <v>0</v>
      </c>
      <c r="O89" s="38">
        <f t="shared" si="38"/>
        <v>54.8125</v>
      </c>
      <c r="P89" s="38">
        <f t="shared" si="39"/>
        <v>75.245096310260351</v>
      </c>
      <c r="Q89" s="103"/>
      <c r="R89" s="100"/>
    </row>
    <row r="90" spans="1:18" ht="30" customHeight="1" x14ac:dyDescent="0.25">
      <c r="A90" s="85">
        <v>15</v>
      </c>
      <c r="B90" s="42" t="s">
        <v>393</v>
      </c>
      <c r="C90" s="42" t="s">
        <v>382</v>
      </c>
      <c r="D90" s="82" t="s">
        <v>736</v>
      </c>
      <c r="E90" s="38">
        <v>62.26</v>
      </c>
      <c r="F90" s="38">
        <f t="shared" si="40"/>
        <v>15.565</v>
      </c>
      <c r="G90" s="38">
        <f t="shared" si="47"/>
        <v>18.93782698625137</v>
      </c>
      <c r="H90" s="38">
        <v>0</v>
      </c>
      <c r="I90" s="38">
        <f t="shared" si="48"/>
        <v>0</v>
      </c>
      <c r="J90" s="45">
        <f t="shared" si="42"/>
        <v>18.93782698625137</v>
      </c>
      <c r="K90" s="38">
        <v>59.5</v>
      </c>
      <c r="L90" s="38">
        <f t="shared" si="43"/>
        <v>85.529468136080496</v>
      </c>
      <c r="M90" s="38">
        <v>0</v>
      </c>
      <c r="N90" s="38">
        <f t="shared" si="45"/>
        <v>0</v>
      </c>
      <c r="O90" s="38">
        <f t="shared" si="38"/>
        <v>75.064999999999998</v>
      </c>
      <c r="P90" s="38">
        <f t="shared" si="39"/>
        <v>104.46729512233186</v>
      </c>
      <c r="Q90" s="103"/>
      <c r="R90" s="100"/>
    </row>
    <row r="91" spans="1:18" ht="30" customHeight="1" x14ac:dyDescent="0.25">
      <c r="A91" s="85">
        <v>16</v>
      </c>
      <c r="B91" s="42" t="s">
        <v>525</v>
      </c>
      <c r="C91" s="42" t="s">
        <v>524</v>
      </c>
      <c r="D91" s="82" t="s">
        <v>736</v>
      </c>
      <c r="E91" s="38">
        <v>97.5</v>
      </c>
      <c r="F91" s="38">
        <f t="shared" si="40"/>
        <v>24.375</v>
      </c>
      <c r="G91" s="38">
        <f t="shared" si="47"/>
        <v>29.656892566005599</v>
      </c>
      <c r="H91" s="38">
        <v>17.399999999999999</v>
      </c>
      <c r="I91" s="38">
        <f t="shared" si="48"/>
        <v>34.799999999999997</v>
      </c>
      <c r="J91" s="45">
        <f t="shared" si="42"/>
        <v>64.456892566005592</v>
      </c>
      <c r="K91" s="38">
        <v>59.8</v>
      </c>
      <c r="L91" s="38">
        <f t="shared" si="43"/>
        <v>85.960709151892672</v>
      </c>
      <c r="M91" s="38">
        <v>40</v>
      </c>
      <c r="N91" s="38">
        <f t="shared" si="45"/>
        <v>47.058823529411768</v>
      </c>
      <c r="O91" s="38">
        <f t="shared" si="38"/>
        <v>141.57499999999999</v>
      </c>
      <c r="P91" s="38">
        <f t="shared" si="39"/>
        <v>197.47642524731003</v>
      </c>
      <c r="Q91" s="103"/>
      <c r="R91" s="100"/>
    </row>
    <row r="92" spans="1:18" ht="30" customHeight="1" x14ac:dyDescent="0.25">
      <c r="A92" s="85">
        <v>17</v>
      </c>
      <c r="B92" s="42" t="s">
        <v>395</v>
      </c>
      <c r="C92" s="42" t="s">
        <v>384</v>
      </c>
      <c r="D92" s="82" t="s">
        <v>736</v>
      </c>
      <c r="E92" s="38">
        <v>42.185000000000002</v>
      </c>
      <c r="F92" s="38">
        <f t="shared" si="40"/>
        <v>10.546250000000001</v>
      </c>
      <c r="G92" s="38">
        <f t="shared" si="47"/>
        <v>12.83154885022509</v>
      </c>
      <c r="H92" s="38">
        <v>32.4</v>
      </c>
      <c r="I92" s="38">
        <f t="shared" si="48"/>
        <v>64.8</v>
      </c>
      <c r="J92" s="45">
        <f t="shared" si="42"/>
        <v>77.631548850225087</v>
      </c>
      <c r="K92" s="38">
        <v>43.45</v>
      </c>
      <c r="L92" s="38">
        <f t="shared" si="43"/>
        <v>62.458073790129376</v>
      </c>
      <c r="M92" s="38">
        <v>20</v>
      </c>
      <c r="N92" s="38">
        <f t="shared" si="45"/>
        <v>23.529411764705884</v>
      </c>
      <c r="O92" s="38">
        <f t="shared" si="38"/>
        <v>106.39625000000001</v>
      </c>
      <c r="P92" s="38">
        <f t="shared" si="39"/>
        <v>163.61903440506035</v>
      </c>
      <c r="Q92" s="103"/>
      <c r="R92" s="100"/>
    </row>
    <row r="93" spans="1:18" ht="30" customHeight="1" x14ac:dyDescent="0.25">
      <c r="A93" s="85">
        <v>18</v>
      </c>
      <c r="B93" s="42" t="s">
        <v>879</v>
      </c>
      <c r="C93" s="42" t="s">
        <v>880</v>
      </c>
      <c r="D93" s="82" t="s">
        <v>736</v>
      </c>
      <c r="E93" s="38">
        <v>68.25</v>
      </c>
      <c r="F93" s="38">
        <f t="shared" si="40"/>
        <v>17.0625</v>
      </c>
      <c r="G93" s="38">
        <f t="shared" si="47"/>
        <v>20.759824796203919</v>
      </c>
      <c r="H93" s="38">
        <v>0</v>
      </c>
      <c r="I93" s="38">
        <f t="shared" si="48"/>
        <v>0</v>
      </c>
      <c r="J93" s="45">
        <f t="shared" si="42"/>
        <v>20.759824796203919</v>
      </c>
      <c r="K93" s="38">
        <v>70</v>
      </c>
      <c r="L93" s="38">
        <f t="shared" si="43"/>
        <v>100.62290368950649</v>
      </c>
      <c r="M93" s="38">
        <v>30</v>
      </c>
      <c r="N93" s="38">
        <f t="shared" si="45"/>
        <v>35.294117647058826</v>
      </c>
      <c r="O93" s="38">
        <f t="shared" si="38"/>
        <v>117.0625</v>
      </c>
      <c r="P93" s="38">
        <f t="shared" si="39"/>
        <v>156.67684613276924</v>
      </c>
      <c r="Q93" s="103"/>
      <c r="R93" s="100"/>
    </row>
    <row r="94" spans="1:18" ht="30" customHeight="1" x14ac:dyDescent="0.25">
      <c r="A94" s="85">
        <v>19</v>
      </c>
      <c r="B94" s="42" t="s">
        <v>392</v>
      </c>
      <c r="C94" s="42" t="s">
        <v>381</v>
      </c>
      <c r="D94" s="82" t="s">
        <v>736</v>
      </c>
      <c r="E94" s="38">
        <v>22.875</v>
      </c>
      <c r="F94" s="38">
        <f t="shared" si="40"/>
        <v>5.71875</v>
      </c>
      <c r="G94" s="38">
        <f t="shared" si="47"/>
        <v>6.9579632558705438</v>
      </c>
      <c r="H94" s="38">
        <v>75</v>
      </c>
      <c r="I94" s="38">
        <f t="shared" si="48"/>
        <v>150</v>
      </c>
      <c r="J94" s="45">
        <f t="shared" si="42"/>
        <v>156.95796325587054</v>
      </c>
      <c r="K94" s="38">
        <v>91</v>
      </c>
      <c r="L94" s="38">
        <f t="shared" si="43"/>
        <v>130.80977479635843</v>
      </c>
      <c r="M94" s="38">
        <v>170</v>
      </c>
      <c r="N94" s="38">
        <v>200</v>
      </c>
      <c r="O94" s="38">
        <f t="shared" si="38"/>
        <v>341.71875</v>
      </c>
      <c r="P94" s="38">
        <f t="shared" si="39"/>
        <v>487.76773805222899</v>
      </c>
      <c r="Q94" s="103"/>
      <c r="R94" s="100"/>
    </row>
    <row r="95" spans="1:18" ht="30" customHeight="1" x14ac:dyDescent="0.25">
      <c r="A95" s="85">
        <v>20</v>
      </c>
      <c r="B95" s="42" t="s">
        <v>396</v>
      </c>
      <c r="C95" s="42" t="s">
        <v>385</v>
      </c>
      <c r="D95" s="82" t="s">
        <v>736</v>
      </c>
      <c r="E95" s="38">
        <v>10</v>
      </c>
      <c r="F95" s="38">
        <f t="shared" si="40"/>
        <v>2.5</v>
      </c>
      <c r="G95" s="38">
        <f t="shared" si="47"/>
        <v>3.041732570872369</v>
      </c>
      <c r="H95" s="38">
        <v>28.5</v>
      </c>
      <c r="I95" s="38">
        <f t="shared" si="48"/>
        <v>57</v>
      </c>
      <c r="J95" s="45">
        <f t="shared" si="42"/>
        <v>60.041732570872369</v>
      </c>
      <c r="K95" s="38">
        <v>57.65</v>
      </c>
      <c r="L95" s="38">
        <f t="shared" si="43"/>
        <v>82.87014853857211</v>
      </c>
      <c r="M95" s="38">
        <v>20</v>
      </c>
      <c r="N95" s="38">
        <f>M95*$N$94/$M$94</f>
        <v>23.529411764705884</v>
      </c>
      <c r="O95" s="38">
        <f t="shared" si="38"/>
        <v>108.65</v>
      </c>
      <c r="P95" s="38">
        <f t="shared" si="39"/>
        <v>166.44129287415038</v>
      </c>
      <c r="Q95" s="103"/>
      <c r="R95" s="100"/>
    </row>
    <row r="96" spans="1:18" ht="30" customHeight="1" x14ac:dyDescent="0.25">
      <c r="A96" s="85">
        <v>21</v>
      </c>
      <c r="B96" s="42" t="s">
        <v>359</v>
      </c>
      <c r="C96" s="42" t="s">
        <v>355</v>
      </c>
      <c r="D96" s="82" t="s">
        <v>736</v>
      </c>
      <c r="E96" s="38">
        <v>119.35</v>
      </c>
      <c r="F96" s="38">
        <f t="shared" si="40"/>
        <v>29.837499999999999</v>
      </c>
      <c r="G96" s="38">
        <f t="shared" si="47"/>
        <v>36.303078233361724</v>
      </c>
      <c r="H96" s="38">
        <v>6.45</v>
      </c>
      <c r="I96" s="38">
        <f t="shared" si="48"/>
        <v>12.9</v>
      </c>
      <c r="J96" s="45">
        <f t="shared" si="42"/>
        <v>49.203078233361722</v>
      </c>
      <c r="K96" s="38">
        <v>26.4</v>
      </c>
      <c r="L96" s="38">
        <f t="shared" si="43"/>
        <v>37.949209391471015</v>
      </c>
      <c r="M96" s="38">
        <v>110</v>
      </c>
      <c r="N96" s="38">
        <f t="shared" ref="N96:N105" si="49">M96*$N$94/$M$94</f>
        <v>129.41176470588235</v>
      </c>
      <c r="O96" s="38">
        <f t="shared" si="38"/>
        <v>172.6875</v>
      </c>
      <c r="P96" s="38">
        <f t="shared" si="39"/>
        <v>216.56405233071507</v>
      </c>
      <c r="Q96" s="103"/>
      <c r="R96" s="100"/>
    </row>
    <row r="97" spans="1:18" ht="30" customHeight="1" x14ac:dyDescent="0.25">
      <c r="A97" s="85">
        <v>22</v>
      </c>
      <c r="B97" s="42" t="s">
        <v>368</v>
      </c>
      <c r="C97" s="42" t="s">
        <v>363</v>
      </c>
      <c r="D97" s="82" t="s">
        <v>736</v>
      </c>
      <c r="E97" s="38">
        <v>18.579999999999998</v>
      </c>
      <c r="F97" s="38">
        <f t="shared" si="40"/>
        <v>4.6449999999999996</v>
      </c>
      <c r="G97" s="38">
        <f t="shared" si="47"/>
        <v>5.6515391166808611</v>
      </c>
      <c r="H97" s="38">
        <v>0</v>
      </c>
      <c r="I97" s="38">
        <f t="shared" si="48"/>
        <v>0</v>
      </c>
      <c r="J97" s="45">
        <f t="shared" si="42"/>
        <v>5.6515391166808611</v>
      </c>
      <c r="K97" s="38">
        <v>173.3</v>
      </c>
      <c r="L97" s="38">
        <f t="shared" si="43"/>
        <v>249.11356013416392</v>
      </c>
      <c r="M97" s="38">
        <v>60</v>
      </c>
      <c r="N97" s="38">
        <f t="shared" si="49"/>
        <v>70.588235294117652</v>
      </c>
      <c r="O97" s="38">
        <f t="shared" si="38"/>
        <v>237.94500000000002</v>
      </c>
      <c r="P97" s="38">
        <f t="shared" si="39"/>
        <v>325.35333454496242</v>
      </c>
      <c r="Q97" s="103"/>
      <c r="R97" s="100"/>
    </row>
    <row r="98" spans="1:18" ht="30" customHeight="1" x14ac:dyDescent="0.25">
      <c r="A98" s="85">
        <v>23</v>
      </c>
      <c r="B98" s="42" t="s">
        <v>423</v>
      </c>
      <c r="C98" s="42" t="s">
        <v>349</v>
      </c>
      <c r="D98" s="82" t="s">
        <v>736</v>
      </c>
      <c r="E98" s="38">
        <v>131.57499999999999</v>
      </c>
      <c r="F98" s="38">
        <f t="shared" si="40"/>
        <v>32.893749999999997</v>
      </c>
      <c r="G98" s="38">
        <f t="shared" si="47"/>
        <v>40.02159630125319</v>
      </c>
      <c r="H98" s="38">
        <v>0</v>
      </c>
      <c r="I98" s="38">
        <f t="shared" si="48"/>
        <v>0</v>
      </c>
      <c r="J98" s="45">
        <f t="shared" si="42"/>
        <v>40.02159630125319</v>
      </c>
      <c r="K98" s="38">
        <v>18.899999999999999</v>
      </c>
      <c r="L98" s="38">
        <f t="shared" si="43"/>
        <v>27.168183996166746</v>
      </c>
      <c r="M98" s="38">
        <v>0</v>
      </c>
      <c r="N98" s="38">
        <f t="shared" si="49"/>
        <v>0</v>
      </c>
      <c r="O98" s="38">
        <f t="shared" si="38"/>
        <v>51.793749999999996</v>
      </c>
      <c r="P98" s="38">
        <f t="shared" si="39"/>
        <v>67.189780297419929</v>
      </c>
      <c r="Q98" s="103"/>
      <c r="R98" s="100"/>
    </row>
    <row r="99" spans="1:18" ht="30" customHeight="1" x14ac:dyDescent="0.25">
      <c r="A99" s="85">
        <v>24</v>
      </c>
      <c r="B99" s="42" t="s">
        <v>369</v>
      </c>
      <c r="C99" s="42" t="s">
        <v>364</v>
      </c>
      <c r="D99" s="82" t="s">
        <v>736</v>
      </c>
      <c r="E99" s="38">
        <v>10</v>
      </c>
      <c r="F99" s="38">
        <f t="shared" si="40"/>
        <v>2.5</v>
      </c>
      <c r="G99" s="38">
        <f t="shared" si="47"/>
        <v>3.041732570872369</v>
      </c>
      <c r="H99" s="38">
        <v>16.5</v>
      </c>
      <c r="I99" s="38">
        <f t="shared" si="48"/>
        <v>33</v>
      </c>
      <c r="J99" s="45">
        <f t="shared" si="42"/>
        <v>36.041732570872369</v>
      </c>
      <c r="K99" s="38">
        <v>176.95</v>
      </c>
      <c r="L99" s="38">
        <f t="shared" si="43"/>
        <v>254.36032582654528</v>
      </c>
      <c r="M99" s="38">
        <v>30</v>
      </c>
      <c r="N99" s="38">
        <f t="shared" si="49"/>
        <v>35.294117647058826</v>
      </c>
      <c r="O99" s="38">
        <f t="shared" si="38"/>
        <v>225.95</v>
      </c>
      <c r="P99" s="38">
        <f t="shared" si="39"/>
        <v>325.69617604447649</v>
      </c>
      <c r="Q99" s="103"/>
      <c r="R99" s="100"/>
    </row>
    <row r="100" spans="1:18" ht="30" customHeight="1" x14ac:dyDescent="0.25">
      <c r="A100" s="85">
        <v>25</v>
      </c>
      <c r="B100" s="42" t="s">
        <v>86</v>
      </c>
      <c r="C100" s="42" t="s">
        <v>61</v>
      </c>
      <c r="D100" s="82" t="s">
        <v>736</v>
      </c>
      <c r="E100" s="38">
        <v>74.575000000000003</v>
      </c>
      <c r="F100" s="38">
        <f t="shared" si="40"/>
        <v>18.643750000000001</v>
      </c>
      <c r="G100" s="38">
        <f t="shared" si="47"/>
        <v>22.68372064728069</v>
      </c>
      <c r="H100" s="38">
        <v>60</v>
      </c>
      <c r="I100" s="38">
        <f t="shared" si="48"/>
        <v>120</v>
      </c>
      <c r="J100" s="45">
        <f t="shared" si="42"/>
        <v>142.68372064728069</v>
      </c>
      <c r="K100" s="38">
        <v>12.1</v>
      </c>
      <c r="L100" s="38">
        <f t="shared" si="43"/>
        <v>17.393387637757549</v>
      </c>
      <c r="M100" s="38">
        <v>0</v>
      </c>
      <c r="N100" s="38">
        <f t="shared" si="49"/>
        <v>0</v>
      </c>
      <c r="O100" s="38">
        <f t="shared" si="38"/>
        <v>90.743749999999991</v>
      </c>
      <c r="P100" s="38">
        <f t="shared" si="39"/>
        <v>160.07710828503824</v>
      </c>
      <c r="Q100" s="103"/>
      <c r="R100" s="100"/>
    </row>
    <row r="101" spans="1:18" ht="30" customHeight="1" x14ac:dyDescent="0.25">
      <c r="A101" s="85">
        <v>26</v>
      </c>
      <c r="B101" s="42" t="s">
        <v>596</v>
      </c>
      <c r="C101" s="42" t="s">
        <v>595</v>
      </c>
      <c r="D101" s="82" t="s">
        <v>736</v>
      </c>
      <c r="E101" s="38">
        <v>20.350000000000001</v>
      </c>
      <c r="F101" s="38">
        <f t="shared" si="40"/>
        <v>5.0875000000000004</v>
      </c>
      <c r="G101" s="38">
        <f t="shared" si="47"/>
        <v>6.1899257817252709</v>
      </c>
      <c r="H101" s="38">
        <v>60</v>
      </c>
      <c r="I101" s="38">
        <f t="shared" si="48"/>
        <v>120</v>
      </c>
      <c r="J101" s="45">
        <f t="shared" si="42"/>
        <v>126.18992578172526</v>
      </c>
      <c r="K101" s="38">
        <v>61.75</v>
      </c>
      <c r="L101" s="38">
        <f t="shared" si="43"/>
        <v>88.763775754671784</v>
      </c>
      <c r="M101" s="38">
        <v>110</v>
      </c>
      <c r="N101" s="38">
        <f t="shared" si="49"/>
        <v>129.41176470588235</v>
      </c>
      <c r="O101" s="38">
        <f t="shared" si="38"/>
        <v>236.83750000000001</v>
      </c>
      <c r="P101" s="38">
        <f t="shared" si="39"/>
        <v>344.36546624227935</v>
      </c>
      <c r="Q101" s="103"/>
      <c r="R101" s="100"/>
    </row>
    <row r="102" spans="1:18" ht="30" customHeight="1" x14ac:dyDescent="0.25">
      <c r="A102" s="85">
        <v>27</v>
      </c>
      <c r="B102" s="42" t="s">
        <v>45</v>
      </c>
      <c r="C102" s="42" t="s">
        <v>46</v>
      </c>
      <c r="D102" s="82" t="s">
        <v>736</v>
      </c>
      <c r="E102" s="38">
        <v>32.5</v>
      </c>
      <c r="F102" s="38">
        <f t="shared" si="40"/>
        <v>8.125</v>
      </c>
      <c r="G102" s="38">
        <f t="shared" si="47"/>
        <v>9.885630855335199</v>
      </c>
      <c r="H102" s="38">
        <v>0</v>
      </c>
      <c r="I102" s="38">
        <f t="shared" si="48"/>
        <v>0</v>
      </c>
      <c r="J102" s="45">
        <f t="shared" si="42"/>
        <v>9.885630855335199</v>
      </c>
      <c r="K102" s="38">
        <v>187.45</v>
      </c>
      <c r="L102" s="38">
        <f t="shared" si="43"/>
        <v>269.45376137997124</v>
      </c>
      <c r="M102" s="38">
        <v>0</v>
      </c>
      <c r="N102" s="38">
        <f t="shared" si="49"/>
        <v>0</v>
      </c>
      <c r="O102" s="38">
        <f t="shared" si="38"/>
        <v>195.57499999999999</v>
      </c>
      <c r="P102" s="38">
        <f t="shared" si="39"/>
        <v>279.33939223530643</v>
      </c>
      <c r="Q102" s="103"/>
      <c r="R102" s="100"/>
    </row>
    <row r="103" spans="1:18" ht="30" customHeight="1" x14ac:dyDescent="0.25">
      <c r="A103" s="85">
        <v>28</v>
      </c>
      <c r="B103" s="42" t="s">
        <v>638</v>
      </c>
      <c r="C103" s="42" t="s">
        <v>637</v>
      </c>
      <c r="D103" s="82" t="s">
        <v>736</v>
      </c>
      <c r="E103" s="38">
        <v>53.104999999999997</v>
      </c>
      <c r="F103" s="38">
        <f t="shared" si="40"/>
        <v>13.276249999999999</v>
      </c>
      <c r="G103" s="38">
        <f t="shared" si="47"/>
        <v>16.153120817617712</v>
      </c>
      <c r="H103" s="38">
        <v>0</v>
      </c>
      <c r="I103" s="38">
        <f t="shared" si="48"/>
        <v>0</v>
      </c>
      <c r="J103" s="45">
        <f t="shared" si="42"/>
        <v>16.153120817617712</v>
      </c>
      <c r="K103" s="38">
        <v>0</v>
      </c>
      <c r="L103" s="38">
        <f t="shared" si="43"/>
        <v>0</v>
      </c>
      <c r="M103" s="38">
        <v>0</v>
      </c>
      <c r="N103" s="38">
        <f t="shared" si="49"/>
        <v>0</v>
      </c>
      <c r="O103" s="38">
        <f t="shared" si="38"/>
        <v>13.276249999999999</v>
      </c>
      <c r="P103" s="38">
        <f t="shared" si="39"/>
        <v>16.153120817617712</v>
      </c>
      <c r="Q103" s="103"/>
      <c r="R103" s="100"/>
    </row>
    <row r="104" spans="1:18" ht="30" customHeight="1" x14ac:dyDescent="0.25">
      <c r="A104" s="85">
        <v>29</v>
      </c>
      <c r="B104" s="42" t="s">
        <v>741</v>
      </c>
      <c r="C104" s="42" t="s">
        <v>742</v>
      </c>
      <c r="D104" s="82" t="s">
        <v>736</v>
      </c>
      <c r="E104" s="38">
        <v>10</v>
      </c>
      <c r="F104" s="38">
        <f t="shared" si="40"/>
        <v>2.5</v>
      </c>
      <c r="G104" s="38">
        <f t="shared" si="47"/>
        <v>3.041732570872369</v>
      </c>
      <c r="H104" s="38">
        <v>64.5</v>
      </c>
      <c r="I104" s="38">
        <f t="shared" si="48"/>
        <v>129</v>
      </c>
      <c r="J104" s="45">
        <f t="shared" si="42"/>
        <v>132.04173257087237</v>
      </c>
      <c r="K104" s="38">
        <v>0</v>
      </c>
      <c r="L104" s="38">
        <f t="shared" si="43"/>
        <v>0</v>
      </c>
      <c r="M104" s="38">
        <v>0</v>
      </c>
      <c r="N104" s="38">
        <f t="shared" si="49"/>
        <v>0</v>
      </c>
      <c r="O104" s="38">
        <f t="shared" si="38"/>
        <v>67</v>
      </c>
      <c r="P104" s="38">
        <f t="shared" si="39"/>
        <v>132.04173257087237</v>
      </c>
      <c r="Q104" s="103"/>
      <c r="R104" s="100"/>
    </row>
    <row r="105" spans="1:18" ht="30" customHeight="1" x14ac:dyDescent="0.25">
      <c r="A105" s="85">
        <v>30</v>
      </c>
      <c r="B105" s="42" t="s">
        <v>391</v>
      </c>
      <c r="C105" s="42" t="s">
        <v>380</v>
      </c>
      <c r="D105" s="82" t="s">
        <v>736</v>
      </c>
      <c r="E105" s="38">
        <v>141.17500000000001</v>
      </c>
      <c r="F105" s="38">
        <f t="shared" si="40"/>
        <v>35.293750000000003</v>
      </c>
      <c r="G105" s="38">
        <f t="shared" si="47"/>
        <v>42.941659569290671</v>
      </c>
      <c r="H105" s="38">
        <v>0</v>
      </c>
      <c r="I105" s="38">
        <f t="shared" si="48"/>
        <v>0</v>
      </c>
      <c r="J105" s="45">
        <f t="shared" si="42"/>
        <v>42.941659569290671</v>
      </c>
      <c r="K105" s="38">
        <v>208.7</v>
      </c>
      <c r="L105" s="38">
        <v>300</v>
      </c>
      <c r="M105" s="38">
        <v>150</v>
      </c>
      <c r="N105" s="38">
        <f t="shared" si="49"/>
        <v>176.47058823529412</v>
      </c>
      <c r="O105" s="38">
        <f t="shared" si="38"/>
        <v>393.99374999999998</v>
      </c>
      <c r="P105" s="38">
        <f t="shared" si="39"/>
        <v>519.41224780458481</v>
      </c>
      <c r="Q105" s="103"/>
      <c r="R105" s="100"/>
    </row>
    <row r="106" spans="1:18" ht="42.75" customHeight="1" x14ac:dyDescent="0.25">
      <c r="A106" s="247"/>
      <c r="B106" s="250"/>
      <c r="C106" s="250"/>
      <c r="D106" s="250"/>
      <c r="E106" s="250"/>
      <c r="F106" s="250"/>
      <c r="G106" s="250"/>
      <c r="H106" s="250"/>
      <c r="I106" s="250"/>
      <c r="J106" s="250"/>
      <c r="K106" s="250"/>
      <c r="L106" s="250"/>
      <c r="M106" s="250"/>
      <c r="N106" s="250"/>
      <c r="O106" s="250"/>
      <c r="P106" s="50"/>
      <c r="Q106" s="50"/>
      <c r="R106" s="100"/>
    </row>
    <row r="107" spans="1:18" ht="38.25" x14ac:dyDescent="0.25">
      <c r="A107" s="91" t="s">
        <v>285</v>
      </c>
      <c r="B107" s="84" t="s">
        <v>264</v>
      </c>
      <c r="C107" s="92" t="s">
        <v>284</v>
      </c>
      <c r="D107" s="74" t="s">
        <v>266</v>
      </c>
      <c r="E107" s="252" t="s">
        <v>267</v>
      </c>
      <c r="F107" s="252"/>
      <c r="G107" s="252"/>
      <c r="H107" s="252"/>
      <c r="I107" s="252"/>
      <c r="J107" s="84"/>
      <c r="K107" s="252" t="s">
        <v>268</v>
      </c>
      <c r="L107" s="252"/>
      <c r="M107" s="252" t="s">
        <v>269</v>
      </c>
      <c r="N107" s="252"/>
      <c r="O107" s="84"/>
      <c r="P107" s="97"/>
      <c r="Q107" s="50"/>
      <c r="R107" s="100"/>
    </row>
    <row r="108" spans="1:18" ht="64.5" x14ac:dyDescent="0.25">
      <c r="A108" s="249" t="s">
        <v>146</v>
      </c>
      <c r="B108" s="249"/>
      <c r="C108" s="249"/>
      <c r="D108" s="249"/>
      <c r="E108" s="79" t="s">
        <v>271</v>
      </c>
      <c r="F108" s="79" t="s">
        <v>272</v>
      </c>
      <c r="G108" s="79" t="s">
        <v>273</v>
      </c>
      <c r="H108" s="79" t="s">
        <v>274</v>
      </c>
      <c r="I108" s="59" t="s">
        <v>275</v>
      </c>
      <c r="J108" s="80" t="s">
        <v>276</v>
      </c>
      <c r="K108" s="79" t="s">
        <v>271</v>
      </c>
      <c r="L108" s="81" t="s">
        <v>277</v>
      </c>
      <c r="M108" s="79" t="s">
        <v>278</v>
      </c>
      <c r="N108" s="79" t="s">
        <v>282</v>
      </c>
      <c r="O108" s="84" t="s">
        <v>270</v>
      </c>
      <c r="P108" s="84" t="s">
        <v>279</v>
      </c>
      <c r="Q108" s="50"/>
      <c r="R108" s="100"/>
    </row>
    <row r="109" spans="1:18" ht="30" customHeight="1" x14ac:dyDescent="0.25">
      <c r="A109" s="85">
        <v>1</v>
      </c>
      <c r="B109" s="42" t="s">
        <v>931</v>
      </c>
      <c r="C109" s="42" t="s">
        <v>0</v>
      </c>
      <c r="D109" s="82" t="s">
        <v>727</v>
      </c>
      <c r="E109" s="38">
        <v>10</v>
      </c>
      <c r="F109" s="38">
        <f>E109/4</f>
        <v>2.5</v>
      </c>
      <c r="G109" s="38">
        <f>F109/F119*G119</f>
        <v>3.9926535175277493</v>
      </c>
      <c r="H109" s="38">
        <v>87.15</v>
      </c>
      <c r="I109" s="38">
        <f>H109*375/MAX(H109:H121)</f>
        <v>311.25000000000006</v>
      </c>
      <c r="J109" s="38">
        <f>G109+I109</f>
        <v>315.2426535175278</v>
      </c>
      <c r="K109" s="45">
        <v>73.75</v>
      </c>
      <c r="L109" s="45">
        <f>K109*300/MAX(K109:K121)</f>
        <v>214.91015055852355</v>
      </c>
      <c r="M109" s="38">
        <v>20</v>
      </c>
      <c r="N109" s="45">
        <f>M109*200/MAX(M109:M121)</f>
        <v>20</v>
      </c>
      <c r="O109" s="38">
        <f>F109+H109+K109+M109</f>
        <v>183.4</v>
      </c>
      <c r="P109" s="38">
        <f>J109+L109+N109</f>
        <v>550.15280407605132</v>
      </c>
      <c r="Q109" s="103"/>
      <c r="R109" s="100"/>
    </row>
    <row r="110" spans="1:18" ht="30" customHeight="1" x14ac:dyDescent="0.25">
      <c r="A110" s="85">
        <v>2</v>
      </c>
      <c r="B110" s="42" t="s">
        <v>728</v>
      </c>
      <c r="C110" s="42" t="s">
        <v>729</v>
      </c>
      <c r="D110" s="82" t="s">
        <v>727</v>
      </c>
      <c r="E110" s="38">
        <v>61.805</v>
      </c>
      <c r="F110" s="38">
        <f t="shared" ref="F110:F121" si="50">E110/4</f>
        <v>15.45125</v>
      </c>
      <c r="G110" s="38">
        <f>F110/F119*G119</f>
        <v>24.676595065080253</v>
      </c>
      <c r="H110" s="38">
        <v>0</v>
      </c>
      <c r="I110" s="38">
        <f>H110*375/MAX(H110:H122)</f>
        <v>0</v>
      </c>
      <c r="J110" s="38">
        <f t="shared" ref="J110:J121" si="51">G110+I110</f>
        <v>24.676595065080253</v>
      </c>
      <c r="K110" s="38">
        <v>0</v>
      </c>
      <c r="L110" s="38"/>
      <c r="M110" s="38">
        <v>30</v>
      </c>
      <c r="N110" s="45">
        <f>M110/M111*N111</f>
        <v>30</v>
      </c>
      <c r="O110" s="38">
        <f t="shared" ref="O110:O121" si="52">F110+H110+K110+M110</f>
        <v>45.451250000000002</v>
      </c>
      <c r="P110" s="38">
        <f t="shared" ref="P110:P121" si="53">J110+L110+N110</f>
        <v>54.676595065080249</v>
      </c>
      <c r="Q110" s="103"/>
      <c r="R110" s="100"/>
    </row>
    <row r="111" spans="1:18" ht="30" customHeight="1" x14ac:dyDescent="0.25">
      <c r="A111" s="85">
        <v>3</v>
      </c>
      <c r="B111" s="42" t="s">
        <v>705</v>
      </c>
      <c r="C111" s="42" t="s">
        <v>706</v>
      </c>
      <c r="D111" s="82" t="s">
        <v>727</v>
      </c>
      <c r="E111" s="53">
        <v>127.15</v>
      </c>
      <c r="F111" s="38">
        <f t="shared" si="50"/>
        <v>31.787500000000001</v>
      </c>
      <c r="G111" s="38">
        <f>F111/F119*G119</f>
        <v>50.766589475365329</v>
      </c>
      <c r="H111" s="53">
        <v>76.2</v>
      </c>
      <c r="I111" s="38">
        <f>H111/H112*I112</f>
        <v>272.14285714285717</v>
      </c>
      <c r="J111" s="38">
        <f t="shared" si="51"/>
        <v>322.90944661822249</v>
      </c>
      <c r="K111" s="53">
        <v>66.599999999999994</v>
      </c>
      <c r="L111" s="45">
        <f>K111*300/MAX(K111:K123)</f>
        <v>194.07479358912093</v>
      </c>
      <c r="M111" s="43">
        <v>200</v>
      </c>
      <c r="N111" s="43">
        <v>200</v>
      </c>
      <c r="O111" s="38">
        <f t="shared" si="52"/>
        <v>374.58749999999998</v>
      </c>
      <c r="P111" s="38">
        <f t="shared" si="53"/>
        <v>716.98424020734342</v>
      </c>
      <c r="Q111" s="103"/>
      <c r="R111" s="100"/>
    </row>
    <row r="112" spans="1:18" ht="30" customHeight="1" x14ac:dyDescent="0.25">
      <c r="A112" s="85">
        <v>4</v>
      </c>
      <c r="B112" s="42" t="s">
        <v>98</v>
      </c>
      <c r="C112" s="42" t="s">
        <v>99</v>
      </c>
      <c r="D112" s="82" t="s">
        <v>727</v>
      </c>
      <c r="E112" s="53">
        <v>10</v>
      </c>
      <c r="F112" s="38">
        <f t="shared" si="50"/>
        <v>2.5</v>
      </c>
      <c r="G112" s="38">
        <f>F112/F119*G119</f>
        <v>3.9926535175277493</v>
      </c>
      <c r="H112" s="53">
        <v>105</v>
      </c>
      <c r="I112" s="38">
        <v>375</v>
      </c>
      <c r="J112" s="38">
        <f t="shared" si="51"/>
        <v>378.99265351752774</v>
      </c>
      <c r="K112" s="53">
        <v>64</v>
      </c>
      <c r="L112" s="45">
        <f>K112*300/MAX(K112:K124)</f>
        <v>186.49830014570179</v>
      </c>
      <c r="M112" s="43">
        <v>0</v>
      </c>
      <c r="N112" s="45">
        <f t="shared" ref="N112:N113" si="54">M112/M109*N109</f>
        <v>0</v>
      </c>
      <c r="O112" s="38">
        <f t="shared" si="52"/>
        <v>171.5</v>
      </c>
      <c r="P112" s="38">
        <f t="shared" si="53"/>
        <v>565.49095366322956</v>
      </c>
      <c r="Q112" s="103"/>
      <c r="R112" s="100"/>
    </row>
    <row r="113" spans="1:18" ht="30" customHeight="1" x14ac:dyDescent="0.25">
      <c r="A113" s="85">
        <v>5</v>
      </c>
      <c r="B113" s="42" t="s">
        <v>778</v>
      </c>
      <c r="C113" s="42" t="s">
        <v>779</v>
      </c>
      <c r="D113" s="82" t="s">
        <v>727</v>
      </c>
      <c r="E113" s="38">
        <v>10</v>
      </c>
      <c r="F113" s="38">
        <f t="shared" si="50"/>
        <v>2.5</v>
      </c>
      <c r="G113" s="38">
        <f>F113/F119*G119</f>
        <v>3.9926535175277493</v>
      </c>
      <c r="H113" s="45">
        <v>0</v>
      </c>
      <c r="I113" s="38">
        <f>H113*375/MAX(H113:H125)</f>
        <v>0</v>
      </c>
      <c r="J113" s="38">
        <f t="shared" si="51"/>
        <v>3.9926535175277493</v>
      </c>
      <c r="K113" s="38">
        <v>6.25</v>
      </c>
      <c r="L113" s="45">
        <f t="shared" ref="L113:L117" si="55">K113*300/MAX(K113:K125)</f>
        <v>18.212724623603691</v>
      </c>
      <c r="M113" s="38">
        <v>0</v>
      </c>
      <c r="N113" s="45">
        <f t="shared" si="54"/>
        <v>0</v>
      </c>
      <c r="O113" s="38">
        <f t="shared" si="52"/>
        <v>8.75</v>
      </c>
      <c r="P113" s="38">
        <f t="shared" si="53"/>
        <v>22.20537814113144</v>
      </c>
      <c r="Q113" s="103"/>
      <c r="R113" s="100"/>
    </row>
    <row r="114" spans="1:18" ht="30" customHeight="1" x14ac:dyDescent="0.25">
      <c r="A114" s="85">
        <v>6</v>
      </c>
      <c r="B114" s="42" t="s">
        <v>780</v>
      </c>
      <c r="C114" s="42" t="s">
        <v>781</v>
      </c>
      <c r="D114" s="82" t="s">
        <v>727</v>
      </c>
      <c r="E114" s="38">
        <v>96.174999999999997</v>
      </c>
      <c r="F114" s="38">
        <f t="shared" si="50"/>
        <v>24.043749999999999</v>
      </c>
      <c r="G114" s="38">
        <f>F114/F119*G119</f>
        <v>38.399345204823128</v>
      </c>
      <c r="H114" s="45">
        <v>0</v>
      </c>
      <c r="I114" s="38">
        <f t="shared" ref="I114:I119" si="56">H114*375/MAX(H114:H126)</f>
        <v>0</v>
      </c>
      <c r="J114" s="38">
        <f t="shared" si="51"/>
        <v>38.399345204823128</v>
      </c>
      <c r="K114" s="38">
        <v>3.95</v>
      </c>
      <c r="L114" s="45">
        <f t="shared" si="55"/>
        <v>11.510441962117532</v>
      </c>
      <c r="M114" s="38">
        <v>0</v>
      </c>
      <c r="N114" s="45">
        <f>M114/M111*N111</f>
        <v>0</v>
      </c>
      <c r="O114" s="38">
        <f t="shared" si="52"/>
        <v>27.993749999999999</v>
      </c>
      <c r="P114" s="38">
        <f t="shared" si="53"/>
        <v>49.90978716694066</v>
      </c>
      <c r="Q114" s="103"/>
      <c r="R114" s="100"/>
    </row>
    <row r="115" spans="1:18" ht="30" customHeight="1" x14ac:dyDescent="0.25">
      <c r="A115" s="85">
        <v>7</v>
      </c>
      <c r="B115" s="42" t="s">
        <v>782</v>
      </c>
      <c r="C115" s="42" t="s">
        <v>783</v>
      </c>
      <c r="D115" s="82" t="s">
        <v>727</v>
      </c>
      <c r="E115" s="38">
        <v>42.67</v>
      </c>
      <c r="F115" s="38">
        <f t="shared" si="50"/>
        <v>10.6675</v>
      </c>
      <c r="G115" s="38">
        <f>F115/F119*G119</f>
        <v>17.036652559290903</v>
      </c>
      <c r="H115" s="45">
        <v>16.2</v>
      </c>
      <c r="I115" s="38">
        <f>H115/H112*I112</f>
        <v>57.857142857142854</v>
      </c>
      <c r="J115" s="38">
        <f t="shared" si="51"/>
        <v>74.893795416433761</v>
      </c>
      <c r="K115" s="38">
        <v>1.3</v>
      </c>
      <c r="L115" s="45">
        <f t="shared" si="55"/>
        <v>3.7882467217095677</v>
      </c>
      <c r="M115" s="38">
        <v>40</v>
      </c>
      <c r="N115" s="45">
        <f>M115/M111*N111</f>
        <v>40</v>
      </c>
      <c r="O115" s="38">
        <f t="shared" si="52"/>
        <v>68.167500000000004</v>
      </c>
      <c r="P115" s="38">
        <f t="shared" si="53"/>
        <v>118.68204213814333</v>
      </c>
      <c r="Q115" s="103"/>
      <c r="R115" s="100"/>
    </row>
    <row r="116" spans="1:18" ht="30" customHeight="1" x14ac:dyDescent="0.25">
      <c r="A116" s="85">
        <v>8</v>
      </c>
      <c r="B116" s="42" t="s">
        <v>850</v>
      </c>
      <c r="C116" s="42" t="s">
        <v>851</v>
      </c>
      <c r="D116" s="82" t="s">
        <v>727</v>
      </c>
      <c r="E116" s="38">
        <v>79.900000000000006</v>
      </c>
      <c r="F116" s="38">
        <f t="shared" si="50"/>
        <v>19.975000000000001</v>
      </c>
      <c r="G116" s="38">
        <f>F116/F119*G119</f>
        <v>31.901301605046715</v>
      </c>
      <c r="H116" s="38">
        <v>0</v>
      </c>
      <c r="I116" s="38">
        <f t="shared" si="56"/>
        <v>0</v>
      </c>
      <c r="J116" s="38">
        <f t="shared" si="51"/>
        <v>31.901301605046715</v>
      </c>
      <c r="K116" s="38">
        <v>0.65</v>
      </c>
      <c r="L116" s="45">
        <f t="shared" si="55"/>
        <v>1.8941233608547838</v>
      </c>
      <c r="M116" s="38">
        <v>0</v>
      </c>
      <c r="N116" s="45">
        <f>M116/M111*N111</f>
        <v>0</v>
      </c>
      <c r="O116" s="38">
        <f t="shared" si="52"/>
        <v>20.625</v>
      </c>
      <c r="P116" s="38">
        <f t="shared" si="53"/>
        <v>33.795424965901496</v>
      </c>
      <c r="Q116" s="103"/>
      <c r="R116" s="100"/>
    </row>
    <row r="117" spans="1:18" ht="30" customHeight="1" x14ac:dyDescent="0.25">
      <c r="A117" s="85">
        <v>9</v>
      </c>
      <c r="B117" s="42" t="s">
        <v>449</v>
      </c>
      <c r="C117" s="42" t="s">
        <v>448</v>
      </c>
      <c r="D117" s="82" t="s">
        <v>727</v>
      </c>
      <c r="E117" s="38">
        <v>55</v>
      </c>
      <c r="F117" s="38">
        <f t="shared" si="50"/>
        <v>13.75</v>
      </c>
      <c r="G117" s="38">
        <f>F117/F119*G119</f>
        <v>21.959594346402621</v>
      </c>
      <c r="H117" s="38">
        <v>0</v>
      </c>
      <c r="I117" s="38">
        <f t="shared" si="56"/>
        <v>0</v>
      </c>
      <c r="J117" s="38">
        <f t="shared" si="51"/>
        <v>21.959594346402621</v>
      </c>
      <c r="K117" s="45">
        <v>29</v>
      </c>
      <c r="L117" s="45">
        <f t="shared" si="55"/>
        <v>84.507042253521121</v>
      </c>
      <c r="M117" s="38">
        <v>20</v>
      </c>
      <c r="N117" s="45">
        <f>M117/M111*N111</f>
        <v>20</v>
      </c>
      <c r="O117" s="38">
        <f t="shared" si="52"/>
        <v>62.75</v>
      </c>
      <c r="P117" s="38">
        <f t="shared" si="53"/>
        <v>126.46663659992375</v>
      </c>
      <c r="Q117" s="103"/>
      <c r="R117" s="100"/>
    </row>
    <row r="118" spans="1:18" ht="30" customHeight="1" x14ac:dyDescent="0.25">
      <c r="A118" s="85">
        <v>10</v>
      </c>
      <c r="B118" s="42" t="s">
        <v>786</v>
      </c>
      <c r="C118" s="42" t="s">
        <v>787</v>
      </c>
      <c r="D118" s="82" t="s">
        <v>727</v>
      </c>
      <c r="E118" s="38">
        <v>78.099999999999994</v>
      </c>
      <c r="F118" s="38">
        <f t="shared" si="50"/>
        <v>19.524999999999999</v>
      </c>
      <c r="G118" s="38">
        <f>F118/F119*G119</f>
        <v>31.182623971891719</v>
      </c>
      <c r="H118" s="45">
        <v>0</v>
      </c>
      <c r="I118" s="38">
        <f t="shared" si="56"/>
        <v>0</v>
      </c>
      <c r="J118" s="38">
        <f t="shared" si="51"/>
        <v>31.182623971891719</v>
      </c>
      <c r="K118" s="38">
        <v>102.95</v>
      </c>
      <c r="L118" s="45">
        <v>300</v>
      </c>
      <c r="M118" s="38">
        <v>40</v>
      </c>
      <c r="N118" s="45">
        <f>M118/M111*N111</f>
        <v>40</v>
      </c>
      <c r="O118" s="38">
        <f t="shared" si="52"/>
        <v>162.47499999999999</v>
      </c>
      <c r="P118" s="38">
        <f t="shared" si="53"/>
        <v>371.1826239718917</v>
      </c>
      <c r="Q118" s="103"/>
      <c r="R118" s="100"/>
    </row>
    <row r="119" spans="1:18" ht="30" customHeight="1" x14ac:dyDescent="0.25">
      <c r="A119" s="85">
        <v>11</v>
      </c>
      <c r="B119" s="42" t="s">
        <v>852</v>
      </c>
      <c r="C119" s="42" t="s">
        <v>853</v>
      </c>
      <c r="D119" s="82" t="s">
        <v>727</v>
      </c>
      <c r="E119" s="38">
        <v>313.07499999999999</v>
      </c>
      <c r="F119" s="38">
        <f t="shared" si="50"/>
        <v>78.268749999999997</v>
      </c>
      <c r="G119" s="38">
        <v>125</v>
      </c>
      <c r="H119" s="38">
        <v>0</v>
      </c>
      <c r="I119" s="38">
        <f t="shared" si="56"/>
        <v>0</v>
      </c>
      <c r="J119" s="38">
        <f t="shared" si="51"/>
        <v>125</v>
      </c>
      <c r="K119" s="38">
        <v>10.45</v>
      </c>
      <c r="L119" s="45">
        <f>K119*300/MAX(K109:K121)</f>
        <v>30.451675570665369</v>
      </c>
      <c r="M119" s="38">
        <v>0</v>
      </c>
      <c r="N119" s="45">
        <f t="shared" ref="N119:N120" si="57">M119/M109*N109</f>
        <v>0</v>
      </c>
      <c r="O119" s="38">
        <f t="shared" si="52"/>
        <v>88.71875</v>
      </c>
      <c r="P119" s="38">
        <f t="shared" si="53"/>
        <v>155.45167557066537</v>
      </c>
      <c r="Q119" s="103"/>
      <c r="R119" s="100"/>
    </row>
    <row r="120" spans="1:18" ht="30" customHeight="1" x14ac:dyDescent="0.25">
      <c r="A120" s="85">
        <v>12</v>
      </c>
      <c r="B120" s="42" t="s">
        <v>335</v>
      </c>
      <c r="C120" s="42" t="s">
        <v>334</v>
      </c>
      <c r="D120" s="82" t="s">
        <v>727</v>
      </c>
      <c r="E120" s="38">
        <v>10</v>
      </c>
      <c r="F120" s="38">
        <f t="shared" si="50"/>
        <v>2.5</v>
      </c>
      <c r="G120" s="38">
        <f>F120/F119*G119</f>
        <v>3.9926535175277493</v>
      </c>
      <c r="H120" s="38">
        <v>63.9</v>
      </c>
      <c r="I120" s="38">
        <f>H120/H112*I112</f>
        <v>228.21428571428569</v>
      </c>
      <c r="J120" s="38">
        <f t="shared" si="51"/>
        <v>232.20693923181344</v>
      </c>
      <c r="K120" s="38">
        <v>25</v>
      </c>
      <c r="L120" s="45">
        <f t="shared" ref="L120:L121" si="58">K120*300/MAX(K110:K122)</f>
        <v>72.850898494414764</v>
      </c>
      <c r="M120" s="38">
        <v>0</v>
      </c>
      <c r="N120" s="45">
        <f t="shared" si="57"/>
        <v>0</v>
      </c>
      <c r="O120" s="38">
        <f t="shared" si="52"/>
        <v>91.4</v>
      </c>
      <c r="P120" s="38">
        <f t="shared" si="53"/>
        <v>305.05783772622817</v>
      </c>
      <c r="Q120" s="103"/>
      <c r="R120" s="100"/>
    </row>
    <row r="121" spans="1:18" ht="30" customHeight="1" x14ac:dyDescent="0.25">
      <c r="A121" s="85">
        <v>13</v>
      </c>
      <c r="B121" s="95" t="s">
        <v>1</v>
      </c>
      <c r="C121" s="96" t="s">
        <v>2</v>
      </c>
      <c r="D121" s="82" t="s">
        <v>727</v>
      </c>
      <c r="E121" s="40">
        <v>43</v>
      </c>
      <c r="F121" s="38">
        <f t="shared" si="50"/>
        <v>10.75</v>
      </c>
      <c r="G121" s="54">
        <f>F121/F119*G119</f>
        <v>17.16841012536932</v>
      </c>
      <c r="H121" s="40">
        <v>16.2</v>
      </c>
      <c r="I121" s="38">
        <f>H121/H112*I112</f>
        <v>57.857142857142854</v>
      </c>
      <c r="J121" s="38">
        <f t="shared" si="51"/>
        <v>75.025552982512181</v>
      </c>
      <c r="K121" s="40">
        <v>30</v>
      </c>
      <c r="L121" s="45">
        <f t="shared" si="58"/>
        <v>87.421078193297717</v>
      </c>
      <c r="M121" s="40">
        <v>0</v>
      </c>
      <c r="N121" s="45">
        <f>M121/M111*N111</f>
        <v>0</v>
      </c>
      <c r="O121" s="38">
        <f t="shared" si="52"/>
        <v>56.95</v>
      </c>
      <c r="P121" s="38">
        <f t="shared" si="53"/>
        <v>162.4466311758099</v>
      </c>
      <c r="Q121" s="62"/>
      <c r="R121" s="100"/>
    </row>
    <row r="122" spans="1:18" x14ac:dyDescent="0.25">
      <c r="A122" s="50"/>
      <c r="B122" s="50"/>
      <c r="C122" s="50"/>
      <c r="D122" s="50"/>
      <c r="E122" s="50"/>
      <c r="F122" s="50"/>
      <c r="G122" s="50"/>
      <c r="H122" s="50"/>
      <c r="I122" s="90"/>
      <c r="J122" s="90"/>
      <c r="K122" s="50"/>
      <c r="L122" s="90"/>
      <c r="M122" s="50"/>
      <c r="N122" s="90"/>
      <c r="O122" s="50"/>
      <c r="P122" s="50"/>
      <c r="Q122" s="50"/>
      <c r="R122" s="100"/>
    </row>
    <row r="123" spans="1:18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50"/>
      <c r="R123" s="100"/>
    </row>
    <row r="124" spans="1:18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100"/>
    </row>
    <row r="125" spans="1:18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  <c r="R125" s="100"/>
    </row>
    <row r="126" spans="1:18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  <c r="R126" s="100"/>
    </row>
    <row r="127" spans="1:18" x14ac:dyDescent="0.25">
      <c r="A127" s="50"/>
      <c r="B127" s="50"/>
      <c r="C127" s="50"/>
      <c r="D127" s="50"/>
      <c r="E127" s="50"/>
      <c r="F127" s="50"/>
      <c r="G127" s="50"/>
      <c r="H127" s="50"/>
      <c r="I127" s="90"/>
      <c r="J127" s="90"/>
      <c r="K127" s="50"/>
      <c r="L127" s="90"/>
      <c r="M127" s="50"/>
      <c r="N127" s="90"/>
      <c r="O127" s="50"/>
      <c r="P127" s="50"/>
      <c r="Q127" s="50"/>
      <c r="R127" s="100"/>
    </row>
    <row r="128" spans="1:18" x14ac:dyDescent="0.25">
      <c r="A128" s="50"/>
      <c r="B128" s="50"/>
      <c r="C128" s="50"/>
      <c r="D128" s="50"/>
      <c r="E128" s="50"/>
      <c r="F128" s="50"/>
      <c r="G128" s="50"/>
      <c r="H128" s="50"/>
      <c r="I128" s="90"/>
      <c r="J128" s="90"/>
      <c r="K128" s="50"/>
      <c r="L128" s="90"/>
      <c r="M128" s="50"/>
      <c r="N128" s="90"/>
      <c r="O128" s="50"/>
      <c r="P128" s="50"/>
      <c r="Q128" s="50"/>
      <c r="R128" s="100"/>
    </row>
    <row r="129" spans="1:18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  <c r="R129" s="100"/>
    </row>
    <row r="130" spans="1:18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  <c r="R130" s="100"/>
    </row>
    <row r="131" spans="1:18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  <c r="R131" s="100"/>
    </row>
    <row r="132" spans="1:18" x14ac:dyDescent="0.25">
      <c r="A132" s="50"/>
      <c r="B132" s="50"/>
      <c r="C132" s="50"/>
      <c r="D132" s="50"/>
      <c r="E132" s="50"/>
      <c r="F132" s="50"/>
      <c r="G132" s="50"/>
      <c r="H132" s="50"/>
      <c r="I132" s="90"/>
      <c r="J132" s="90"/>
      <c r="K132" s="50"/>
      <c r="L132" s="90"/>
      <c r="M132" s="50"/>
      <c r="N132" s="90"/>
      <c r="O132" s="50"/>
      <c r="P132" s="50"/>
      <c r="Q132" s="50"/>
      <c r="R132" s="100"/>
    </row>
    <row r="133" spans="1:18" x14ac:dyDescent="0.25">
      <c r="A133" s="50"/>
      <c r="B133" s="50"/>
      <c r="C133" s="50"/>
      <c r="D133" s="50"/>
      <c r="E133" s="50"/>
      <c r="F133" s="50"/>
      <c r="G133" s="50"/>
      <c r="H133" s="50"/>
      <c r="I133" s="90"/>
      <c r="J133" s="90"/>
      <c r="K133" s="50"/>
      <c r="L133" s="90"/>
      <c r="M133" s="50"/>
      <c r="N133" s="90"/>
      <c r="O133" s="50"/>
      <c r="P133" s="50"/>
      <c r="Q133" s="50"/>
      <c r="R133" s="100"/>
    </row>
    <row r="134" spans="1:18" x14ac:dyDescent="0.25">
      <c r="A134" s="50"/>
      <c r="B134" s="50"/>
      <c r="C134" s="50"/>
      <c r="D134" s="50"/>
      <c r="E134" s="50"/>
      <c r="F134" s="50"/>
      <c r="G134" s="50"/>
      <c r="H134" s="50"/>
      <c r="I134" s="90"/>
      <c r="J134" s="90"/>
      <c r="K134" s="50"/>
      <c r="L134" s="90"/>
      <c r="M134" s="50"/>
      <c r="N134" s="90"/>
      <c r="O134" s="50"/>
      <c r="P134" s="50"/>
      <c r="Q134" s="50"/>
      <c r="R134" s="100"/>
    </row>
    <row r="135" spans="1:18" x14ac:dyDescent="0.25">
      <c r="A135" s="50"/>
      <c r="B135" s="50"/>
      <c r="C135" s="50"/>
      <c r="D135" s="50"/>
      <c r="E135" s="50"/>
      <c r="F135" s="50"/>
      <c r="G135" s="50"/>
      <c r="H135" s="50"/>
      <c r="I135" s="90"/>
      <c r="J135" s="90"/>
      <c r="K135" s="50"/>
      <c r="L135" s="90"/>
      <c r="M135" s="50"/>
      <c r="N135" s="90"/>
      <c r="O135" s="50"/>
      <c r="P135" s="50"/>
      <c r="Q135" s="50"/>
      <c r="R135" s="100"/>
    </row>
    <row r="136" spans="1:18" x14ac:dyDescent="0.25">
      <c r="A136" s="50"/>
      <c r="B136" s="50"/>
      <c r="C136" s="50"/>
      <c r="D136" s="50"/>
      <c r="E136" s="50"/>
      <c r="F136" s="50"/>
      <c r="G136" s="50"/>
      <c r="H136" s="50"/>
      <c r="I136" s="90"/>
      <c r="J136" s="90"/>
      <c r="K136" s="50"/>
      <c r="L136" s="90"/>
      <c r="M136" s="50"/>
      <c r="N136" s="90"/>
      <c r="O136" s="50"/>
      <c r="P136" s="50"/>
      <c r="Q136" s="50"/>
      <c r="R136" s="100"/>
    </row>
    <row r="137" spans="1:18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  <c r="R137" s="100"/>
    </row>
    <row r="138" spans="1:18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  <c r="R138" s="100"/>
    </row>
    <row r="139" spans="1:18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  <c r="R139" s="100"/>
    </row>
    <row r="140" spans="1:18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  <c r="R140" s="100"/>
    </row>
    <row r="141" spans="1:18" x14ac:dyDescent="0.25">
      <c r="A141" s="50"/>
      <c r="B141" s="50"/>
      <c r="C141" s="50"/>
      <c r="D141" s="50"/>
      <c r="E141" s="50"/>
      <c r="F141" s="50"/>
      <c r="G141" s="50"/>
      <c r="H141" s="50"/>
      <c r="I141" s="90"/>
      <c r="J141" s="90"/>
      <c r="K141" s="50"/>
      <c r="L141" s="90"/>
      <c r="M141" s="50"/>
      <c r="N141" s="90"/>
      <c r="O141" s="50"/>
      <c r="P141" s="50"/>
      <c r="Q141" s="50"/>
      <c r="R141" s="100"/>
    </row>
    <row r="142" spans="1:18" x14ac:dyDescent="0.25">
      <c r="A142" s="50"/>
      <c r="B142" s="50"/>
      <c r="C142" s="50"/>
      <c r="D142" s="50"/>
      <c r="E142" s="50"/>
      <c r="F142" s="50"/>
      <c r="G142" s="5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100"/>
    </row>
    <row r="143" spans="1:18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100"/>
    </row>
    <row r="144" spans="1:18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100"/>
    </row>
    <row r="145" spans="1:18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100"/>
    </row>
    <row r="146" spans="1:18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100"/>
    </row>
    <row r="147" spans="1:18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100"/>
    </row>
    <row r="148" spans="1:18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100"/>
    </row>
    <row r="149" spans="1:18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100"/>
    </row>
    <row r="150" spans="1:18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100"/>
    </row>
    <row r="151" spans="1:18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100"/>
    </row>
    <row r="152" spans="1:18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100"/>
    </row>
    <row r="153" spans="1:18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100"/>
    </row>
    <row r="154" spans="1:18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100"/>
    </row>
    <row r="155" spans="1:18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100"/>
    </row>
    <row r="156" spans="1:18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100"/>
    </row>
    <row r="157" spans="1:18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100"/>
    </row>
    <row r="158" spans="1:18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100"/>
    </row>
    <row r="159" spans="1:18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100"/>
    </row>
    <row r="160" spans="1:18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100"/>
    </row>
    <row r="161" spans="1:18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100"/>
    </row>
    <row r="162" spans="1:18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100"/>
    </row>
    <row r="163" spans="1:18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100"/>
    </row>
    <row r="164" spans="1:18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100"/>
    </row>
    <row r="165" spans="1:18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100"/>
    </row>
    <row r="166" spans="1:18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100"/>
    </row>
    <row r="167" spans="1:18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100"/>
    </row>
    <row r="168" spans="1:18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100"/>
    </row>
    <row r="169" spans="1:18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100"/>
    </row>
    <row r="170" spans="1:18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100"/>
    </row>
    <row r="171" spans="1:18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100"/>
    </row>
    <row r="172" spans="1:18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100"/>
    </row>
    <row r="173" spans="1:18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100"/>
    </row>
    <row r="174" spans="1:18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100"/>
    </row>
    <row r="175" spans="1:18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100"/>
    </row>
    <row r="176" spans="1:18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100"/>
    </row>
    <row r="177" spans="1:18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100"/>
    </row>
    <row r="178" spans="1:18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100"/>
    </row>
    <row r="179" spans="1:18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100"/>
    </row>
    <row r="180" spans="1:18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100"/>
    </row>
    <row r="181" spans="1:18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100"/>
    </row>
    <row r="182" spans="1:18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100"/>
    </row>
    <row r="183" spans="1:18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100"/>
    </row>
    <row r="184" spans="1:18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100"/>
    </row>
    <row r="185" spans="1:18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100"/>
    </row>
    <row r="186" spans="1:18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100"/>
    </row>
    <row r="187" spans="1:18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100"/>
    </row>
    <row r="188" spans="1:18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100"/>
    </row>
    <row r="189" spans="1:18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100"/>
    </row>
    <row r="190" spans="1:18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100"/>
    </row>
    <row r="191" spans="1:18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100"/>
    </row>
    <row r="192" spans="1:18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100"/>
    </row>
    <row r="193" spans="1:18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100"/>
    </row>
    <row r="194" spans="1:18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100"/>
    </row>
    <row r="195" spans="1:18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100"/>
    </row>
    <row r="196" spans="1:18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100"/>
    </row>
    <row r="197" spans="1:18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100"/>
    </row>
    <row r="198" spans="1:18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100"/>
    </row>
    <row r="199" spans="1:18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100"/>
    </row>
    <row r="200" spans="1:18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100"/>
    </row>
    <row r="201" spans="1:18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100"/>
    </row>
    <row r="202" spans="1:18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100"/>
    </row>
    <row r="203" spans="1:18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100"/>
    </row>
    <row r="204" spans="1:18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100"/>
    </row>
    <row r="205" spans="1:18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100"/>
    </row>
    <row r="206" spans="1:18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100"/>
    </row>
    <row r="207" spans="1:18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100"/>
    </row>
    <row r="208" spans="1:18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100"/>
    </row>
    <row r="209" spans="1:18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100"/>
    </row>
    <row r="210" spans="1:18" x14ac:dyDescent="0.25">
      <c r="A210" s="50"/>
      <c r="B210" s="50"/>
      <c r="C210" s="50"/>
      <c r="D210" s="50"/>
      <c r="E210" s="50"/>
      <c r="F210" s="50"/>
      <c r="G210" s="50"/>
      <c r="H210" s="50"/>
      <c r="I210" s="90"/>
      <c r="J210" s="90"/>
      <c r="K210" s="50"/>
      <c r="L210" s="90"/>
      <c r="M210" s="50"/>
      <c r="N210" s="90"/>
      <c r="O210" s="50"/>
      <c r="P210" s="50"/>
      <c r="Q210" s="50"/>
      <c r="R210" s="100"/>
    </row>
    <row r="211" spans="1:18" x14ac:dyDescent="0.25">
      <c r="A211" s="50"/>
      <c r="B211" s="50"/>
      <c r="C211" s="50"/>
      <c r="D211" s="50"/>
      <c r="E211" s="50"/>
      <c r="F211" s="50"/>
      <c r="G211" s="50"/>
      <c r="H211" s="50"/>
      <c r="I211" s="90"/>
      <c r="J211" s="90"/>
      <c r="K211" s="50"/>
      <c r="L211" s="90"/>
      <c r="M211" s="50"/>
      <c r="N211" s="90"/>
      <c r="O211" s="50"/>
      <c r="P211" s="50"/>
      <c r="Q211" s="50"/>
      <c r="R211" s="100"/>
    </row>
    <row r="212" spans="1:18" x14ac:dyDescent="0.25">
      <c r="A212" s="50"/>
      <c r="B212" s="50"/>
      <c r="C212" s="50"/>
      <c r="D212" s="50"/>
      <c r="E212" s="50"/>
      <c r="F212" s="50"/>
      <c r="G212" s="50"/>
      <c r="H212" s="50"/>
      <c r="I212" s="90"/>
      <c r="J212" s="90"/>
      <c r="K212" s="50"/>
      <c r="L212" s="90"/>
      <c r="M212" s="50"/>
      <c r="N212" s="90"/>
      <c r="O212" s="50"/>
      <c r="P212" s="50"/>
      <c r="Q212" s="50"/>
      <c r="R212" s="100"/>
    </row>
    <row r="213" spans="1:18" x14ac:dyDescent="0.25">
      <c r="A213" s="50"/>
      <c r="B213" s="50"/>
      <c r="C213" s="50"/>
      <c r="D213" s="50"/>
      <c r="E213" s="50"/>
      <c r="F213" s="50"/>
      <c r="G213" s="50"/>
      <c r="H213" s="50"/>
      <c r="I213" s="90"/>
      <c r="J213" s="90"/>
      <c r="K213" s="50"/>
      <c r="L213" s="90"/>
      <c r="M213" s="50"/>
      <c r="N213" s="90"/>
      <c r="O213" s="50"/>
      <c r="P213" s="50"/>
      <c r="Q213" s="50"/>
      <c r="R213" s="100"/>
    </row>
    <row r="214" spans="1:18" x14ac:dyDescent="0.25">
      <c r="A214" s="50"/>
      <c r="B214" s="50"/>
      <c r="C214" s="50"/>
      <c r="D214" s="50"/>
      <c r="E214" s="50"/>
      <c r="F214" s="50"/>
      <c r="G214" s="50"/>
      <c r="H214" s="50"/>
      <c r="I214" s="90"/>
      <c r="J214" s="90"/>
      <c r="K214" s="50"/>
      <c r="L214" s="90"/>
      <c r="M214" s="50"/>
      <c r="N214" s="90"/>
      <c r="O214" s="50"/>
      <c r="P214" s="50"/>
      <c r="Q214" s="50"/>
      <c r="R214" s="100"/>
    </row>
    <row r="215" spans="1:18" x14ac:dyDescent="0.25">
      <c r="A215" s="50"/>
      <c r="B215" s="50"/>
      <c r="C215" s="50"/>
      <c r="D215" s="50"/>
      <c r="E215" s="50"/>
      <c r="F215" s="50"/>
      <c r="G215" s="50"/>
      <c r="H215" s="50"/>
      <c r="I215" s="90"/>
      <c r="J215" s="90"/>
      <c r="K215" s="50"/>
      <c r="L215" s="90"/>
      <c r="M215" s="50"/>
      <c r="N215" s="90"/>
      <c r="O215" s="50"/>
      <c r="P215" s="50"/>
      <c r="Q215" s="50"/>
      <c r="R215" s="100"/>
    </row>
    <row r="216" spans="1:18" x14ac:dyDescent="0.25">
      <c r="A216" s="50"/>
      <c r="B216" s="50"/>
      <c r="C216" s="50"/>
      <c r="D216" s="50"/>
      <c r="E216" s="50"/>
      <c r="F216" s="50"/>
      <c r="G216" s="50"/>
      <c r="H216" s="50"/>
      <c r="I216" s="90"/>
      <c r="J216" s="90"/>
      <c r="K216" s="50"/>
      <c r="L216" s="90"/>
      <c r="M216" s="50"/>
      <c r="N216" s="90"/>
      <c r="O216" s="50"/>
      <c r="P216" s="50"/>
      <c r="Q216" s="50"/>
      <c r="R216" s="100"/>
    </row>
    <row r="217" spans="1:18" x14ac:dyDescent="0.25">
      <c r="A217" s="50"/>
      <c r="B217" s="50"/>
      <c r="C217" s="50"/>
      <c r="D217" s="50"/>
      <c r="E217" s="50"/>
      <c r="F217" s="50"/>
      <c r="G217" s="50"/>
      <c r="H217" s="50"/>
      <c r="I217" s="90"/>
      <c r="J217" s="90"/>
      <c r="K217" s="50"/>
      <c r="L217" s="90"/>
      <c r="M217" s="50"/>
      <c r="N217" s="90"/>
      <c r="O217" s="50"/>
      <c r="P217" s="50"/>
      <c r="Q217" s="50"/>
      <c r="R217" s="100"/>
    </row>
    <row r="218" spans="1:18" x14ac:dyDescent="0.25">
      <c r="A218" s="50"/>
      <c r="B218" s="50"/>
      <c r="C218" s="50"/>
      <c r="D218" s="50"/>
      <c r="E218" s="50"/>
      <c r="F218" s="50"/>
      <c r="G218" s="50"/>
      <c r="H218" s="50"/>
      <c r="I218" s="90"/>
      <c r="J218" s="90"/>
      <c r="K218" s="50"/>
      <c r="L218" s="90"/>
      <c r="M218" s="50"/>
      <c r="N218" s="90"/>
      <c r="O218" s="50"/>
      <c r="P218" s="50"/>
      <c r="Q218" s="50"/>
      <c r="R218" s="100"/>
    </row>
    <row r="219" spans="1:18" x14ac:dyDescent="0.25">
      <c r="A219" s="50"/>
      <c r="B219" s="50"/>
      <c r="C219" s="50"/>
      <c r="D219" s="50"/>
      <c r="E219" s="50"/>
      <c r="F219" s="50"/>
      <c r="G219" s="50"/>
      <c r="H219" s="50"/>
      <c r="I219" s="90"/>
      <c r="J219" s="90"/>
      <c r="K219" s="50"/>
      <c r="L219" s="90"/>
      <c r="M219" s="50"/>
      <c r="N219" s="90"/>
      <c r="O219" s="50"/>
      <c r="P219" s="50"/>
      <c r="Q219" s="50"/>
      <c r="R219" s="100"/>
    </row>
    <row r="220" spans="1:18" x14ac:dyDescent="0.25">
      <c r="A220" s="50"/>
      <c r="B220" s="50"/>
      <c r="C220" s="50"/>
      <c r="D220" s="50"/>
      <c r="E220" s="50"/>
      <c r="F220" s="50"/>
      <c r="G220" s="50"/>
      <c r="H220" s="50"/>
      <c r="I220" s="90"/>
      <c r="J220" s="90"/>
      <c r="K220" s="50"/>
      <c r="L220" s="90"/>
      <c r="M220" s="50"/>
      <c r="N220" s="90"/>
      <c r="O220" s="50"/>
      <c r="P220" s="50"/>
      <c r="Q220" s="50"/>
      <c r="R220" s="100"/>
    </row>
    <row r="221" spans="1:18" x14ac:dyDescent="0.25">
      <c r="A221" s="50"/>
      <c r="B221" s="50"/>
      <c r="C221" s="50"/>
      <c r="D221" s="50"/>
      <c r="E221" s="50"/>
      <c r="F221" s="50"/>
      <c r="G221" s="50"/>
      <c r="H221" s="50"/>
      <c r="I221" s="90"/>
      <c r="J221" s="90"/>
      <c r="K221" s="50"/>
      <c r="L221" s="90"/>
      <c r="M221" s="50"/>
      <c r="N221" s="90"/>
      <c r="O221" s="50"/>
      <c r="P221" s="50"/>
      <c r="Q221" s="50"/>
      <c r="R221" s="100"/>
    </row>
    <row r="222" spans="1:18" x14ac:dyDescent="0.25">
      <c r="A222" s="50"/>
      <c r="B222" s="50"/>
      <c r="C222" s="50"/>
      <c r="D222" s="50"/>
      <c r="E222" s="50"/>
      <c r="F222" s="50"/>
      <c r="G222" s="50"/>
      <c r="H222" s="50"/>
      <c r="I222" s="90"/>
      <c r="J222" s="90"/>
      <c r="K222" s="50"/>
      <c r="L222" s="90"/>
      <c r="M222" s="50"/>
      <c r="N222" s="90"/>
      <c r="O222" s="50"/>
      <c r="P222" s="50"/>
      <c r="Q222" s="50"/>
      <c r="R222" s="100"/>
    </row>
    <row r="223" spans="1:18" x14ac:dyDescent="0.25">
      <c r="A223" s="50"/>
      <c r="B223" s="50"/>
      <c r="C223" s="50"/>
      <c r="D223" s="50"/>
      <c r="E223" s="50"/>
      <c r="F223" s="50"/>
      <c r="G223" s="50"/>
      <c r="H223" s="50"/>
      <c r="I223" s="90"/>
      <c r="J223" s="90"/>
      <c r="K223" s="50"/>
      <c r="L223" s="90"/>
      <c r="M223" s="50"/>
      <c r="N223" s="90"/>
      <c r="O223" s="50"/>
      <c r="P223" s="50"/>
      <c r="Q223" s="50"/>
      <c r="R223" s="100"/>
    </row>
    <row r="224" spans="1:18" x14ac:dyDescent="0.25">
      <c r="A224" s="50"/>
      <c r="B224" s="50"/>
      <c r="C224" s="50"/>
      <c r="D224" s="50"/>
      <c r="E224" s="50"/>
      <c r="F224" s="50"/>
      <c r="G224" s="50"/>
      <c r="H224" s="50"/>
      <c r="I224" s="90"/>
      <c r="J224" s="90"/>
      <c r="K224" s="50"/>
      <c r="L224" s="90"/>
      <c r="M224" s="50"/>
      <c r="N224" s="90"/>
      <c r="O224" s="50"/>
      <c r="P224" s="50"/>
      <c r="Q224" s="50"/>
      <c r="R224" s="100"/>
    </row>
    <row r="225" spans="1:18" x14ac:dyDescent="0.25">
      <c r="A225" s="50"/>
      <c r="B225" s="50"/>
      <c r="C225" s="50"/>
      <c r="D225" s="50"/>
      <c r="E225" s="50"/>
      <c r="F225" s="50"/>
      <c r="G225" s="50"/>
      <c r="H225" s="50"/>
      <c r="I225" s="90"/>
      <c r="J225" s="90"/>
      <c r="K225" s="50"/>
      <c r="L225" s="90"/>
      <c r="M225" s="50"/>
      <c r="N225" s="90"/>
      <c r="O225" s="50"/>
      <c r="P225" s="50"/>
      <c r="Q225" s="50"/>
      <c r="R225" s="100"/>
    </row>
    <row r="226" spans="1:18" x14ac:dyDescent="0.25">
      <c r="A226" s="50"/>
      <c r="B226" s="50"/>
      <c r="C226" s="50"/>
      <c r="D226" s="50"/>
      <c r="E226" s="50"/>
      <c r="F226" s="50"/>
      <c r="G226" s="50"/>
      <c r="H226" s="50"/>
      <c r="I226" s="90"/>
      <c r="J226" s="90"/>
      <c r="K226" s="50"/>
      <c r="L226" s="90"/>
      <c r="M226" s="50"/>
      <c r="N226" s="90"/>
      <c r="O226" s="50"/>
      <c r="P226" s="50"/>
      <c r="Q226" s="50"/>
      <c r="R226" s="100"/>
    </row>
    <row r="227" spans="1:18" x14ac:dyDescent="0.25">
      <c r="A227" s="50"/>
      <c r="B227" s="50"/>
      <c r="C227" s="50"/>
      <c r="D227" s="50"/>
      <c r="E227" s="50"/>
      <c r="F227" s="50"/>
      <c r="G227" s="50"/>
      <c r="H227" s="50"/>
      <c r="I227" s="90"/>
      <c r="J227" s="90"/>
      <c r="K227" s="50"/>
      <c r="L227" s="90"/>
      <c r="M227" s="50"/>
      <c r="N227" s="90"/>
      <c r="O227" s="50"/>
      <c r="P227" s="50"/>
      <c r="Q227" s="50"/>
      <c r="R227" s="100"/>
    </row>
    <row r="228" spans="1:18" x14ac:dyDescent="0.25">
      <c r="A228" s="50"/>
      <c r="B228" s="50"/>
      <c r="C228" s="50"/>
      <c r="D228" s="50"/>
      <c r="E228" s="50"/>
      <c r="F228" s="50"/>
      <c r="G228" s="50"/>
      <c r="H228" s="50"/>
      <c r="I228" s="90"/>
      <c r="J228" s="90"/>
      <c r="K228" s="50"/>
      <c r="L228" s="90"/>
      <c r="M228" s="50"/>
      <c r="N228" s="90"/>
      <c r="O228" s="50"/>
      <c r="P228" s="50"/>
      <c r="Q228" s="50"/>
      <c r="R228" s="100"/>
    </row>
    <row r="229" spans="1:18" x14ac:dyDescent="0.25">
      <c r="A229" s="50"/>
      <c r="B229" s="50"/>
      <c r="C229" s="50"/>
      <c r="D229" s="50"/>
      <c r="E229" s="50"/>
      <c r="F229" s="50"/>
      <c r="G229" s="50"/>
      <c r="H229" s="50"/>
      <c r="I229" s="90"/>
      <c r="J229" s="90"/>
      <c r="K229" s="50"/>
      <c r="L229" s="90"/>
      <c r="M229" s="50"/>
      <c r="N229" s="90"/>
      <c r="O229" s="50"/>
      <c r="P229" s="50"/>
      <c r="Q229" s="50"/>
      <c r="R229" s="100"/>
    </row>
    <row r="230" spans="1:18" x14ac:dyDescent="0.25">
      <c r="A230" s="50"/>
      <c r="B230" s="50"/>
      <c r="C230" s="50"/>
      <c r="D230" s="50"/>
      <c r="E230" s="50"/>
      <c r="F230" s="50"/>
      <c r="G230" s="50"/>
      <c r="H230" s="50"/>
      <c r="I230" s="90"/>
      <c r="J230" s="90"/>
      <c r="K230" s="50"/>
      <c r="L230" s="90"/>
      <c r="M230" s="50"/>
      <c r="N230" s="90"/>
      <c r="O230" s="50"/>
      <c r="P230" s="50"/>
      <c r="Q230" s="50"/>
      <c r="R230" s="100"/>
    </row>
    <row r="231" spans="1:18" x14ac:dyDescent="0.25">
      <c r="A231" s="50"/>
      <c r="B231" s="50"/>
      <c r="C231" s="50"/>
      <c r="D231" s="50"/>
      <c r="E231" s="50"/>
      <c r="F231" s="50"/>
      <c r="G231" s="50"/>
      <c r="H231" s="50"/>
      <c r="I231" s="90"/>
      <c r="J231" s="90"/>
      <c r="K231" s="50"/>
      <c r="L231" s="90"/>
      <c r="M231" s="50"/>
      <c r="N231" s="90"/>
      <c r="O231" s="50"/>
      <c r="P231" s="50"/>
      <c r="Q231" s="50"/>
      <c r="R231" s="100"/>
    </row>
    <row r="232" spans="1:18" x14ac:dyDescent="0.25">
      <c r="A232" s="50"/>
      <c r="B232" s="50"/>
      <c r="C232" s="50"/>
      <c r="D232" s="50"/>
      <c r="E232" s="50"/>
      <c r="F232" s="50"/>
      <c r="G232" s="50"/>
      <c r="H232" s="50"/>
      <c r="I232" s="90"/>
      <c r="J232" s="90"/>
      <c r="K232" s="50"/>
      <c r="L232" s="90"/>
      <c r="M232" s="50"/>
      <c r="N232" s="90"/>
      <c r="O232" s="50"/>
      <c r="P232" s="50"/>
      <c r="Q232" s="50"/>
      <c r="R232" s="100"/>
    </row>
    <row r="233" spans="1:18" x14ac:dyDescent="0.25">
      <c r="A233" s="50"/>
      <c r="B233" s="50"/>
      <c r="C233" s="50"/>
      <c r="D233" s="50"/>
      <c r="E233" s="50"/>
      <c r="F233" s="50"/>
      <c r="G233" s="50"/>
      <c r="H233" s="50"/>
      <c r="I233" s="90"/>
      <c r="J233" s="90"/>
      <c r="K233" s="50"/>
      <c r="L233" s="90"/>
      <c r="M233" s="50"/>
      <c r="N233" s="90"/>
      <c r="O233" s="50"/>
      <c r="P233" s="50"/>
      <c r="Q233" s="50"/>
      <c r="R233" s="100"/>
    </row>
    <row r="234" spans="1:18" x14ac:dyDescent="0.25">
      <c r="A234" s="50"/>
      <c r="B234" s="50"/>
      <c r="C234" s="50"/>
      <c r="D234" s="50"/>
      <c r="E234" s="50"/>
      <c r="F234" s="50"/>
      <c r="G234" s="50"/>
      <c r="H234" s="50"/>
      <c r="I234" s="90"/>
      <c r="J234" s="90"/>
      <c r="K234" s="50"/>
      <c r="L234" s="90"/>
      <c r="M234" s="50"/>
      <c r="N234" s="90"/>
      <c r="O234" s="50"/>
      <c r="P234" s="50"/>
      <c r="Q234" s="50"/>
      <c r="R234" s="100"/>
    </row>
    <row r="235" spans="1:18" x14ac:dyDescent="0.25">
      <c r="A235" s="50"/>
      <c r="B235" s="50"/>
      <c r="C235" s="50"/>
      <c r="D235" s="50"/>
      <c r="E235" s="50"/>
      <c r="F235" s="50"/>
      <c r="G235" s="50"/>
      <c r="H235" s="50"/>
      <c r="I235" s="90"/>
      <c r="J235" s="90"/>
      <c r="K235" s="50"/>
      <c r="L235" s="90"/>
      <c r="M235" s="50"/>
      <c r="N235" s="90"/>
      <c r="O235" s="50"/>
      <c r="P235" s="50"/>
      <c r="Q235" s="50"/>
      <c r="R235" s="100"/>
    </row>
    <row r="236" spans="1:18" x14ac:dyDescent="0.25">
      <c r="A236" s="50"/>
      <c r="B236" s="50"/>
      <c r="C236" s="50"/>
      <c r="D236" s="50"/>
      <c r="E236" s="50"/>
      <c r="F236" s="50"/>
      <c r="G236" s="50"/>
      <c r="H236" s="50"/>
      <c r="I236" s="90"/>
      <c r="J236" s="90"/>
      <c r="K236" s="50"/>
      <c r="L236" s="90"/>
      <c r="M236" s="50"/>
      <c r="N236" s="90"/>
      <c r="O236" s="50"/>
      <c r="P236" s="50"/>
      <c r="Q236" s="50"/>
      <c r="R236" s="100"/>
    </row>
    <row r="237" spans="1:18" x14ac:dyDescent="0.25">
      <c r="A237" s="50"/>
      <c r="B237" s="50"/>
      <c r="C237" s="50"/>
      <c r="D237" s="50"/>
      <c r="E237" s="50"/>
      <c r="F237" s="50"/>
      <c r="G237" s="50"/>
      <c r="H237" s="50"/>
      <c r="I237" s="90"/>
      <c r="J237" s="90"/>
      <c r="K237" s="50"/>
      <c r="L237" s="90"/>
      <c r="M237" s="50"/>
      <c r="N237" s="90"/>
      <c r="O237" s="50"/>
      <c r="P237" s="50"/>
      <c r="Q237" s="50"/>
      <c r="R237" s="100"/>
    </row>
    <row r="238" spans="1:18" x14ac:dyDescent="0.25">
      <c r="A238" s="50"/>
      <c r="B238" s="50"/>
      <c r="C238" s="50"/>
      <c r="D238" s="50"/>
      <c r="E238" s="50"/>
      <c r="F238" s="50"/>
      <c r="G238" s="50"/>
      <c r="H238" s="50"/>
      <c r="I238" s="90"/>
      <c r="J238" s="90"/>
      <c r="K238" s="50"/>
      <c r="L238" s="90"/>
      <c r="M238" s="50"/>
      <c r="N238" s="90"/>
      <c r="O238" s="50"/>
      <c r="P238" s="50"/>
      <c r="Q238" s="50"/>
      <c r="R238" s="100"/>
    </row>
    <row r="239" spans="1:18" x14ac:dyDescent="0.25">
      <c r="A239" s="50"/>
      <c r="B239" s="50"/>
      <c r="C239" s="50"/>
      <c r="D239" s="50"/>
      <c r="E239" s="50"/>
      <c r="F239" s="50"/>
      <c r="G239" s="50"/>
      <c r="H239" s="50"/>
      <c r="I239" s="90"/>
      <c r="J239" s="90"/>
      <c r="K239" s="50"/>
      <c r="L239" s="90"/>
      <c r="M239" s="50"/>
      <c r="N239" s="90"/>
      <c r="O239" s="50"/>
      <c r="P239" s="50"/>
      <c r="Q239" s="50"/>
      <c r="R239" s="100"/>
    </row>
    <row r="240" spans="1:18" x14ac:dyDescent="0.25">
      <c r="A240" s="50"/>
      <c r="B240" s="50"/>
      <c r="C240" s="50"/>
      <c r="D240" s="50"/>
      <c r="E240" s="50"/>
      <c r="F240" s="50"/>
      <c r="G240" s="50"/>
      <c r="H240" s="50"/>
      <c r="I240" s="90"/>
      <c r="J240" s="90"/>
      <c r="K240" s="50"/>
      <c r="L240" s="90"/>
      <c r="M240" s="50"/>
      <c r="N240" s="90"/>
      <c r="O240" s="50"/>
      <c r="P240" s="50"/>
      <c r="Q240" s="50"/>
      <c r="R240" s="100"/>
    </row>
    <row r="241" spans="1:18" x14ac:dyDescent="0.25">
      <c r="A241" s="50"/>
      <c r="B241" s="50"/>
      <c r="C241" s="50"/>
      <c r="D241" s="50"/>
      <c r="E241" s="50"/>
      <c r="F241" s="50"/>
      <c r="G241" s="50"/>
      <c r="H241" s="50"/>
      <c r="I241" s="90"/>
      <c r="J241" s="90"/>
      <c r="K241" s="50"/>
      <c r="L241" s="90"/>
      <c r="M241" s="50"/>
      <c r="N241" s="90"/>
      <c r="O241" s="50"/>
      <c r="P241" s="50"/>
      <c r="Q241" s="50"/>
      <c r="R241" s="100"/>
    </row>
    <row r="242" spans="1:18" x14ac:dyDescent="0.25">
      <c r="A242" s="50"/>
      <c r="B242" s="50"/>
      <c r="C242" s="50"/>
      <c r="D242" s="50"/>
      <c r="E242" s="50"/>
      <c r="F242" s="50"/>
      <c r="G242" s="50"/>
      <c r="H242" s="50"/>
      <c r="I242" s="90"/>
      <c r="J242" s="90"/>
      <c r="K242" s="50"/>
      <c r="L242" s="90"/>
      <c r="M242" s="50"/>
      <c r="N242" s="90"/>
      <c r="O242" s="50"/>
      <c r="P242" s="50"/>
      <c r="Q242" s="50"/>
      <c r="R242" s="100"/>
    </row>
    <row r="243" spans="1:18" x14ac:dyDescent="0.25">
      <c r="A243" s="50"/>
      <c r="B243" s="50"/>
      <c r="C243" s="50"/>
      <c r="D243" s="50"/>
      <c r="E243" s="50"/>
      <c r="F243" s="50"/>
      <c r="G243" s="50"/>
      <c r="H243" s="50"/>
      <c r="I243" s="90"/>
      <c r="J243" s="90"/>
      <c r="K243" s="50"/>
      <c r="L243" s="90"/>
      <c r="M243" s="50"/>
      <c r="N243" s="90"/>
      <c r="O243" s="50"/>
      <c r="P243" s="50"/>
      <c r="Q243" s="50"/>
      <c r="R243" s="100"/>
    </row>
    <row r="244" spans="1:18" x14ac:dyDescent="0.25">
      <c r="A244" s="50"/>
      <c r="B244" s="50"/>
      <c r="C244" s="50"/>
      <c r="D244" s="50"/>
      <c r="E244" s="50"/>
      <c r="F244" s="50"/>
      <c r="G244" s="50"/>
      <c r="H244" s="50"/>
      <c r="I244" s="90"/>
      <c r="J244" s="90"/>
      <c r="K244" s="50"/>
      <c r="L244" s="90"/>
      <c r="M244" s="50"/>
      <c r="N244" s="90"/>
      <c r="O244" s="50"/>
      <c r="P244" s="50"/>
      <c r="Q244" s="50"/>
      <c r="R244" s="100"/>
    </row>
    <row r="245" spans="1:18" x14ac:dyDescent="0.25">
      <c r="A245" s="50"/>
      <c r="B245" s="50"/>
      <c r="C245" s="50"/>
      <c r="D245" s="50"/>
      <c r="E245" s="50"/>
      <c r="F245" s="50"/>
      <c r="G245" s="50"/>
      <c r="H245" s="50"/>
      <c r="I245" s="90"/>
      <c r="J245" s="90"/>
      <c r="K245" s="50"/>
      <c r="L245" s="90"/>
      <c r="M245" s="50"/>
      <c r="N245" s="90"/>
      <c r="O245" s="50"/>
      <c r="P245" s="50"/>
      <c r="Q245" s="50"/>
      <c r="R245" s="100"/>
    </row>
    <row r="246" spans="1:18" x14ac:dyDescent="0.25">
      <c r="A246" s="50"/>
      <c r="B246" s="50"/>
      <c r="C246" s="50"/>
      <c r="D246" s="50"/>
      <c r="E246" s="50"/>
      <c r="F246" s="50"/>
      <c r="G246" s="50"/>
      <c r="H246" s="50"/>
      <c r="I246" s="90"/>
      <c r="J246" s="90"/>
      <c r="K246" s="50"/>
      <c r="L246" s="90"/>
      <c r="M246" s="50"/>
      <c r="N246" s="90"/>
      <c r="O246" s="50"/>
      <c r="P246" s="50"/>
      <c r="Q246" s="50"/>
      <c r="R246" s="100"/>
    </row>
    <row r="247" spans="1:18" x14ac:dyDescent="0.25">
      <c r="A247" s="50"/>
      <c r="B247" s="50"/>
      <c r="C247" s="50"/>
      <c r="D247" s="50"/>
      <c r="E247" s="50"/>
      <c r="F247" s="50"/>
      <c r="G247" s="50"/>
      <c r="H247" s="50"/>
      <c r="I247" s="90"/>
      <c r="J247" s="90"/>
      <c r="K247" s="50"/>
      <c r="L247" s="90"/>
      <c r="M247" s="50"/>
      <c r="N247" s="90"/>
      <c r="O247" s="50"/>
      <c r="P247" s="50"/>
      <c r="Q247" s="50"/>
      <c r="R247" s="100"/>
    </row>
    <row r="248" spans="1:18" x14ac:dyDescent="0.25">
      <c r="A248" s="50"/>
      <c r="B248" s="50"/>
      <c r="C248" s="50"/>
      <c r="D248" s="50"/>
      <c r="E248" s="50"/>
      <c r="F248" s="50"/>
      <c r="G248" s="50"/>
      <c r="H248" s="50"/>
      <c r="I248" s="90"/>
      <c r="J248" s="90"/>
      <c r="K248" s="50"/>
      <c r="L248" s="90"/>
      <c r="M248" s="50"/>
      <c r="N248" s="90"/>
      <c r="O248" s="50"/>
      <c r="P248" s="50"/>
      <c r="Q248" s="50"/>
      <c r="R248" s="100"/>
    </row>
    <row r="249" spans="1:18" x14ac:dyDescent="0.25">
      <c r="A249" s="50"/>
      <c r="B249" s="50"/>
      <c r="C249" s="50"/>
      <c r="D249" s="50"/>
      <c r="E249" s="50"/>
      <c r="F249" s="50"/>
      <c r="G249" s="50"/>
      <c r="H249" s="50"/>
      <c r="I249" s="90"/>
      <c r="J249" s="90"/>
      <c r="K249" s="50"/>
      <c r="L249" s="90"/>
      <c r="M249" s="50"/>
      <c r="N249" s="90"/>
      <c r="O249" s="50"/>
      <c r="P249" s="50"/>
      <c r="Q249" s="50"/>
      <c r="R249" s="100"/>
    </row>
    <row r="250" spans="1:18" x14ac:dyDescent="0.25">
      <c r="A250" s="50"/>
      <c r="B250" s="50"/>
      <c r="C250" s="50"/>
      <c r="D250" s="50"/>
      <c r="E250" s="50"/>
      <c r="F250" s="50"/>
      <c r="G250" s="50"/>
      <c r="H250" s="50"/>
      <c r="I250" s="90"/>
      <c r="J250" s="90"/>
      <c r="K250" s="50"/>
      <c r="L250" s="90"/>
      <c r="M250" s="50"/>
      <c r="N250" s="90"/>
      <c r="O250" s="50"/>
      <c r="P250" s="50"/>
      <c r="Q250" s="50"/>
      <c r="R250" s="100"/>
    </row>
    <row r="251" spans="1:18" x14ac:dyDescent="0.25">
      <c r="A251" s="50"/>
      <c r="B251" s="50"/>
      <c r="C251" s="50"/>
      <c r="D251" s="50"/>
      <c r="E251" s="50"/>
      <c r="F251" s="50"/>
      <c r="G251" s="50"/>
      <c r="H251" s="50"/>
      <c r="I251" s="90"/>
      <c r="J251" s="90"/>
      <c r="K251" s="50"/>
      <c r="L251" s="90"/>
      <c r="M251" s="50"/>
      <c r="N251" s="90"/>
      <c r="O251" s="50"/>
      <c r="P251" s="50"/>
      <c r="Q251" s="50"/>
      <c r="R251" s="100"/>
    </row>
    <row r="252" spans="1:18" x14ac:dyDescent="0.25">
      <c r="A252" s="50"/>
      <c r="B252" s="50"/>
      <c r="C252" s="50"/>
      <c r="D252" s="50"/>
      <c r="E252" s="50"/>
      <c r="F252" s="50"/>
      <c r="G252" s="50"/>
      <c r="H252" s="50"/>
      <c r="I252" s="90"/>
      <c r="J252" s="90"/>
      <c r="K252" s="50"/>
      <c r="L252" s="90"/>
      <c r="M252" s="50"/>
      <c r="N252" s="90"/>
      <c r="O252" s="50"/>
      <c r="P252" s="50"/>
      <c r="Q252" s="50"/>
      <c r="R252" s="100"/>
    </row>
    <row r="253" spans="1:18" x14ac:dyDescent="0.25">
      <c r="A253" s="50"/>
      <c r="B253" s="50"/>
      <c r="C253" s="50"/>
      <c r="D253" s="50"/>
      <c r="E253" s="50"/>
      <c r="F253" s="50"/>
      <c r="G253" s="50"/>
      <c r="H253" s="50"/>
      <c r="I253" s="90"/>
      <c r="J253" s="90"/>
      <c r="K253" s="50"/>
      <c r="L253" s="90"/>
      <c r="M253" s="50"/>
      <c r="N253" s="90"/>
      <c r="O253" s="50"/>
      <c r="P253" s="50"/>
      <c r="Q253" s="50"/>
      <c r="R253" s="100"/>
    </row>
    <row r="254" spans="1:18" x14ac:dyDescent="0.25">
      <c r="A254" s="50"/>
      <c r="B254" s="50"/>
      <c r="C254" s="50"/>
      <c r="D254" s="50"/>
      <c r="E254" s="50"/>
      <c r="F254" s="50"/>
      <c r="G254" s="50"/>
      <c r="H254" s="50"/>
      <c r="I254" s="90"/>
      <c r="J254" s="90"/>
      <c r="K254" s="50"/>
      <c r="L254" s="90"/>
      <c r="M254" s="50"/>
      <c r="N254" s="90"/>
      <c r="O254" s="50"/>
      <c r="P254" s="50"/>
      <c r="Q254" s="50"/>
      <c r="R254" s="100"/>
    </row>
    <row r="255" spans="1:18" x14ac:dyDescent="0.25">
      <c r="A255" s="50"/>
      <c r="B255" s="50"/>
      <c r="C255" s="50"/>
      <c r="D255" s="50"/>
      <c r="E255" s="50"/>
      <c r="F255" s="50"/>
      <c r="G255" s="50"/>
      <c r="H255" s="50"/>
      <c r="I255" s="90"/>
      <c r="J255" s="90"/>
      <c r="K255" s="50"/>
      <c r="L255" s="90"/>
      <c r="M255" s="50"/>
      <c r="N255" s="90"/>
      <c r="O255" s="50"/>
      <c r="P255" s="50"/>
      <c r="Q255" s="50"/>
      <c r="R255" s="100"/>
    </row>
    <row r="256" spans="1:18" x14ac:dyDescent="0.25">
      <c r="A256" s="50"/>
      <c r="B256" s="50"/>
      <c r="C256" s="50"/>
      <c r="D256" s="50"/>
      <c r="E256" s="50"/>
      <c r="F256" s="50"/>
      <c r="G256" s="50"/>
      <c r="H256" s="50"/>
      <c r="I256" s="90"/>
      <c r="J256" s="90"/>
      <c r="K256" s="50"/>
      <c r="L256" s="90"/>
      <c r="M256" s="50"/>
      <c r="N256" s="90"/>
      <c r="O256" s="50"/>
      <c r="P256" s="50"/>
      <c r="Q256" s="50"/>
      <c r="R256" s="100"/>
    </row>
    <row r="257" spans="1:18" x14ac:dyDescent="0.25">
      <c r="A257" s="50"/>
      <c r="B257" s="50"/>
      <c r="C257" s="50"/>
      <c r="D257" s="50"/>
      <c r="E257" s="50"/>
      <c r="F257" s="50"/>
      <c r="G257" s="50"/>
      <c r="H257" s="50"/>
      <c r="I257" s="90"/>
      <c r="J257" s="90"/>
      <c r="K257" s="50"/>
      <c r="L257" s="90"/>
      <c r="M257" s="50"/>
      <c r="N257" s="90"/>
      <c r="O257" s="50"/>
      <c r="P257" s="50"/>
      <c r="Q257" s="50"/>
      <c r="R257" s="100"/>
    </row>
    <row r="258" spans="1:18" x14ac:dyDescent="0.25">
      <c r="A258" s="50"/>
      <c r="B258" s="50"/>
      <c r="C258" s="50"/>
      <c r="D258" s="50"/>
      <c r="E258" s="50"/>
      <c r="F258" s="50"/>
      <c r="G258" s="50"/>
      <c r="H258" s="50"/>
      <c r="I258" s="90"/>
      <c r="J258" s="90"/>
      <c r="K258" s="50"/>
      <c r="L258" s="90"/>
      <c r="M258" s="50"/>
      <c r="N258" s="90"/>
      <c r="O258" s="50"/>
      <c r="P258" s="50"/>
      <c r="Q258" s="50"/>
      <c r="R258" s="100"/>
    </row>
    <row r="259" spans="1:18" x14ac:dyDescent="0.25">
      <c r="A259" s="50"/>
      <c r="B259" s="50"/>
      <c r="C259" s="50"/>
      <c r="D259" s="50"/>
      <c r="E259" s="50"/>
      <c r="F259" s="50"/>
      <c r="G259" s="50"/>
      <c r="H259" s="50"/>
      <c r="I259" s="90"/>
      <c r="J259" s="90"/>
      <c r="K259" s="50"/>
      <c r="L259" s="90"/>
      <c r="M259" s="50"/>
      <c r="N259" s="90"/>
      <c r="O259" s="50"/>
      <c r="P259" s="50"/>
      <c r="Q259" s="50"/>
      <c r="R259" s="100"/>
    </row>
    <row r="260" spans="1:18" x14ac:dyDescent="0.25">
      <c r="A260" s="50"/>
      <c r="B260" s="50"/>
      <c r="C260" s="50"/>
      <c r="D260" s="50"/>
      <c r="E260" s="50"/>
      <c r="F260" s="50"/>
      <c r="G260" s="50"/>
      <c r="H260" s="50"/>
      <c r="I260" s="90"/>
      <c r="J260" s="90"/>
      <c r="K260" s="50"/>
      <c r="L260" s="90"/>
      <c r="M260" s="50"/>
      <c r="N260" s="90"/>
      <c r="O260" s="50"/>
      <c r="P260" s="50"/>
      <c r="Q260" s="50"/>
      <c r="R260" s="100"/>
    </row>
    <row r="261" spans="1:18" x14ac:dyDescent="0.25">
      <c r="A261" s="50"/>
      <c r="B261" s="50"/>
      <c r="C261" s="50"/>
      <c r="D261" s="50"/>
      <c r="E261" s="50"/>
      <c r="F261" s="50"/>
      <c r="G261" s="50"/>
      <c r="H261" s="50"/>
      <c r="I261" s="90"/>
      <c r="J261" s="90"/>
      <c r="K261" s="50"/>
      <c r="L261" s="90"/>
      <c r="M261" s="50"/>
      <c r="N261" s="90"/>
      <c r="O261" s="50"/>
      <c r="P261" s="50"/>
      <c r="Q261" s="50"/>
      <c r="R261" s="100"/>
    </row>
    <row r="262" spans="1:18" x14ac:dyDescent="0.25">
      <c r="A262" s="50"/>
      <c r="B262" s="50"/>
      <c r="C262" s="50"/>
      <c r="D262" s="50"/>
      <c r="E262" s="50"/>
      <c r="F262" s="50"/>
      <c r="G262" s="50"/>
      <c r="H262" s="50"/>
      <c r="I262" s="90"/>
      <c r="J262" s="90"/>
      <c r="K262" s="50"/>
      <c r="L262" s="90"/>
      <c r="M262" s="50"/>
      <c r="N262" s="90"/>
      <c r="O262" s="50"/>
      <c r="P262" s="50"/>
      <c r="Q262" s="50"/>
      <c r="R262" s="100"/>
    </row>
    <row r="263" spans="1:18" x14ac:dyDescent="0.25">
      <c r="A263" s="50"/>
      <c r="B263" s="50"/>
      <c r="C263" s="50"/>
      <c r="D263" s="50"/>
      <c r="E263" s="50"/>
      <c r="F263" s="50"/>
      <c r="G263" s="50"/>
      <c r="H263" s="50"/>
      <c r="I263" s="90"/>
      <c r="J263" s="90"/>
      <c r="K263" s="50"/>
      <c r="L263" s="90"/>
      <c r="M263" s="50"/>
      <c r="N263" s="90"/>
      <c r="O263" s="50"/>
      <c r="P263" s="50"/>
      <c r="Q263" s="50"/>
      <c r="R263" s="100"/>
    </row>
    <row r="264" spans="1:18" x14ac:dyDescent="0.25">
      <c r="A264" s="50"/>
      <c r="B264" s="50"/>
      <c r="C264" s="50"/>
      <c r="D264" s="50"/>
      <c r="E264" s="50"/>
      <c r="F264" s="50"/>
      <c r="G264" s="50"/>
      <c r="H264" s="50"/>
      <c r="I264" s="90"/>
      <c r="J264" s="90"/>
      <c r="K264" s="50"/>
      <c r="L264" s="90"/>
      <c r="M264" s="50"/>
      <c r="N264" s="90"/>
      <c r="O264" s="50"/>
      <c r="P264" s="50"/>
      <c r="Q264" s="50"/>
      <c r="R264" s="100"/>
    </row>
    <row r="265" spans="1:18" x14ac:dyDescent="0.25">
      <c r="A265" s="50"/>
      <c r="B265" s="50"/>
      <c r="C265" s="50"/>
      <c r="D265" s="50"/>
      <c r="E265" s="50"/>
      <c r="F265" s="50"/>
      <c r="G265" s="50"/>
      <c r="H265" s="50"/>
      <c r="I265" s="90"/>
      <c r="J265" s="90"/>
      <c r="K265" s="50"/>
      <c r="L265" s="90"/>
      <c r="M265" s="50"/>
      <c r="N265" s="90"/>
      <c r="O265" s="50"/>
      <c r="P265" s="50"/>
      <c r="Q265" s="50"/>
      <c r="R265" s="100"/>
    </row>
    <row r="266" spans="1:18" x14ac:dyDescent="0.25">
      <c r="A266" s="50"/>
      <c r="B266" s="50"/>
      <c r="C266" s="50"/>
      <c r="D266" s="50"/>
      <c r="E266" s="50"/>
      <c r="F266" s="50"/>
      <c r="G266" s="50"/>
      <c r="H266" s="50"/>
      <c r="I266" s="90"/>
      <c r="J266" s="90"/>
      <c r="K266" s="50"/>
      <c r="L266" s="90"/>
      <c r="M266" s="50"/>
      <c r="N266" s="90"/>
      <c r="O266" s="50"/>
      <c r="P266" s="50"/>
      <c r="Q266" s="50"/>
      <c r="R266" s="100"/>
    </row>
    <row r="267" spans="1:18" x14ac:dyDescent="0.25">
      <c r="A267" s="50"/>
      <c r="B267" s="50"/>
      <c r="C267" s="50"/>
      <c r="D267" s="50"/>
      <c r="E267" s="50"/>
      <c r="F267" s="50"/>
      <c r="G267" s="50"/>
      <c r="H267" s="50"/>
      <c r="I267" s="90"/>
      <c r="J267" s="90"/>
      <c r="K267" s="50"/>
      <c r="L267" s="90"/>
      <c r="M267" s="50"/>
      <c r="N267" s="90"/>
      <c r="O267" s="50"/>
      <c r="P267" s="50"/>
      <c r="Q267" s="50"/>
      <c r="R267" s="100"/>
    </row>
    <row r="268" spans="1:18" x14ac:dyDescent="0.25">
      <c r="A268" s="50"/>
      <c r="B268" s="50"/>
      <c r="C268" s="50"/>
      <c r="D268" s="50"/>
      <c r="E268" s="50"/>
      <c r="F268" s="50"/>
      <c r="G268" s="50"/>
      <c r="H268" s="50"/>
      <c r="I268" s="90"/>
      <c r="J268" s="90"/>
      <c r="K268" s="50"/>
      <c r="L268" s="90"/>
      <c r="M268" s="50"/>
      <c r="N268" s="90"/>
      <c r="O268" s="50"/>
      <c r="P268" s="50"/>
      <c r="Q268" s="50"/>
      <c r="R268" s="100"/>
    </row>
    <row r="269" spans="1:18" x14ac:dyDescent="0.25">
      <c r="A269" s="50"/>
      <c r="B269" s="50"/>
      <c r="C269" s="50"/>
      <c r="D269" s="50"/>
      <c r="E269" s="50"/>
      <c r="F269" s="50"/>
      <c r="G269" s="50"/>
      <c r="H269" s="50"/>
      <c r="I269" s="90"/>
      <c r="J269" s="90"/>
      <c r="K269" s="50"/>
      <c r="L269" s="90"/>
      <c r="M269" s="50"/>
      <c r="N269" s="90"/>
      <c r="O269" s="50"/>
      <c r="P269" s="50"/>
      <c r="Q269" s="50"/>
      <c r="R269" s="100"/>
    </row>
    <row r="270" spans="1:18" x14ac:dyDescent="0.25">
      <c r="A270" s="50"/>
      <c r="B270" s="50"/>
      <c r="C270" s="50"/>
      <c r="D270" s="50"/>
      <c r="E270" s="50"/>
      <c r="F270" s="50"/>
      <c r="G270" s="50"/>
      <c r="H270" s="50"/>
      <c r="I270" s="90"/>
      <c r="J270" s="90"/>
      <c r="K270" s="50"/>
      <c r="L270" s="90"/>
      <c r="M270" s="50"/>
      <c r="N270" s="90"/>
      <c r="O270" s="50"/>
      <c r="P270" s="50"/>
      <c r="Q270" s="50"/>
      <c r="R270" s="100"/>
    </row>
    <row r="271" spans="1:18" x14ac:dyDescent="0.25">
      <c r="A271" s="50"/>
      <c r="B271" s="50"/>
      <c r="C271" s="50"/>
      <c r="D271" s="50"/>
      <c r="E271" s="50"/>
      <c r="F271" s="50"/>
      <c r="G271" s="50"/>
      <c r="H271" s="50"/>
      <c r="I271" s="90"/>
      <c r="J271" s="90"/>
      <c r="K271" s="50"/>
      <c r="L271" s="90"/>
      <c r="M271" s="50"/>
      <c r="N271" s="90"/>
      <c r="O271" s="50"/>
      <c r="P271" s="50"/>
      <c r="Q271" s="50"/>
      <c r="R271" s="100"/>
    </row>
    <row r="272" spans="1:18" x14ac:dyDescent="0.25">
      <c r="A272" s="50"/>
      <c r="B272" s="50"/>
      <c r="C272" s="50"/>
      <c r="D272" s="50"/>
      <c r="E272" s="50"/>
      <c r="F272" s="50"/>
      <c r="G272" s="50"/>
      <c r="H272" s="50"/>
      <c r="I272" s="90"/>
      <c r="J272" s="90"/>
      <c r="K272" s="50"/>
      <c r="L272" s="90"/>
      <c r="M272" s="50"/>
      <c r="N272" s="90"/>
      <c r="O272" s="50"/>
      <c r="P272" s="50"/>
      <c r="Q272" s="50"/>
      <c r="R272" s="100"/>
    </row>
    <row r="273" spans="1:18" x14ac:dyDescent="0.25">
      <c r="A273" s="50"/>
      <c r="B273" s="50"/>
      <c r="C273" s="50"/>
      <c r="D273" s="50"/>
      <c r="E273" s="50"/>
      <c r="F273" s="50"/>
      <c r="G273" s="50"/>
      <c r="H273" s="50"/>
      <c r="I273" s="90"/>
      <c r="J273" s="90"/>
      <c r="K273" s="50"/>
      <c r="L273" s="90"/>
      <c r="M273" s="50"/>
      <c r="N273" s="90"/>
      <c r="O273" s="50"/>
      <c r="P273" s="50"/>
      <c r="Q273" s="50"/>
      <c r="R273" s="100"/>
    </row>
    <row r="274" spans="1:18" x14ac:dyDescent="0.25">
      <c r="A274" s="50"/>
      <c r="B274" s="50"/>
      <c r="C274" s="50"/>
      <c r="D274" s="50"/>
      <c r="E274" s="50"/>
      <c r="F274" s="50"/>
      <c r="G274" s="50"/>
      <c r="H274" s="50"/>
      <c r="I274" s="90"/>
      <c r="J274" s="90"/>
      <c r="K274" s="50"/>
      <c r="L274" s="90"/>
      <c r="M274" s="50"/>
      <c r="N274" s="90"/>
      <c r="O274" s="50"/>
      <c r="P274" s="50"/>
      <c r="Q274" s="50"/>
      <c r="R274" s="100"/>
    </row>
    <row r="275" spans="1:18" x14ac:dyDescent="0.25">
      <c r="A275" s="50"/>
      <c r="B275" s="50"/>
      <c r="C275" s="50"/>
      <c r="D275" s="50"/>
      <c r="E275" s="50"/>
      <c r="F275" s="50"/>
      <c r="G275" s="50"/>
      <c r="H275" s="50"/>
      <c r="I275" s="90"/>
      <c r="J275" s="90"/>
      <c r="K275" s="50"/>
      <c r="L275" s="90"/>
      <c r="M275" s="50"/>
      <c r="N275" s="90"/>
      <c r="O275" s="50"/>
      <c r="P275" s="50"/>
      <c r="Q275" s="50"/>
      <c r="R275" s="100"/>
    </row>
    <row r="276" spans="1:18" x14ac:dyDescent="0.25">
      <c r="A276" s="50"/>
      <c r="B276" s="50"/>
      <c r="C276" s="50"/>
      <c r="D276" s="50"/>
      <c r="E276" s="50"/>
      <c r="F276" s="50"/>
      <c r="G276" s="50"/>
      <c r="H276" s="50"/>
      <c r="I276" s="90"/>
      <c r="J276" s="90"/>
      <c r="K276" s="50"/>
      <c r="L276" s="90"/>
      <c r="M276" s="50"/>
      <c r="N276" s="90"/>
      <c r="O276" s="50"/>
      <c r="P276" s="50"/>
      <c r="Q276" s="50"/>
      <c r="R276" s="100"/>
    </row>
    <row r="277" spans="1:18" x14ac:dyDescent="0.25">
      <c r="A277" s="50"/>
      <c r="B277" s="50"/>
      <c r="C277" s="50"/>
      <c r="D277" s="50"/>
      <c r="E277" s="50"/>
      <c r="F277" s="50"/>
      <c r="G277" s="50"/>
      <c r="H277" s="50"/>
      <c r="I277" s="90"/>
      <c r="J277" s="90"/>
      <c r="K277" s="50"/>
      <c r="L277" s="90"/>
      <c r="M277" s="50"/>
      <c r="N277" s="90"/>
      <c r="O277" s="50"/>
      <c r="P277" s="50"/>
      <c r="Q277" s="50"/>
      <c r="R277" s="100"/>
    </row>
    <row r="278" spans="1:18" x14ac:dyDescent="0.25">
      <c r="A278" s="50"/>
      <c r="B278" s="50"/>
      <c r="C278" s="50"/>
      <c r="D278" s="50"/>
      <c r="E278" s="50"/>
      <c r="F278" s="50"/>
      <c r="G278" s="50"/>
      <c r="H278" s="50"/>
      <c r="I278" s="90"/>
      <c r="J278" s="90"/>
      <c r="K278" s="50"/>
      <c r="L278" s="90"/>
      <c r="M278" s="50"/>
      <c r="N278" s="90"/>
      <c r="O278" s="50"/>
      <c r="P278" s="50"/>
      <c r="Q278" s="50"/>
      <c r="R278" s="100"/>
    </row>
    <row r="279" spans="1:18" x14ac:dyDescent="0.25">
      <c r="A279" s="50"/>
      <c r="B279" s="50"/>
      <c r="C279" s="50"/>
      <c r="D279" s="50"/>
      <c r="E279" s="50"/>
      <c r="F279" s="50"/>
      <c r="G279" s="50"/>
      <c r="H279" s="50"/>
      <c r="I279" s="90"/>
      <c r="J279" s="90"/>
      <c r="K279" s="50"/>
      <c r="L279" s="90"/>
      <c r="M279" s="50"/>
      <c r="N279" s="90"/>
      <c r="O279" s="50"/>
      <c r="P279" s="50"/>
      <c r="Q279" s="50"/>
      <c r="R279" s="100"/>
    </row>
    <row r="280" spans="1:18" x14ac:dyDescent="0.25">
      <c r="A280" s="50"/>
      <c r="B280" s="50"/>
      <c r="C280" s="50"/>
      <c r="D280" s="50"/>
      <c r="E280" s="50"/>
      <c r="F280" s="50"/>
      <c r="G280" s="50"/>
      <c r="H280" s="50"/>
      <c r="I280" s="90"/>
      <c r="J280" s="90"/>
      <c r="K280" s="50"/>
      <c r="L280" s="90"/>
      <c r="M280" s="50"/>
      <c r="N280" s="90"/>
      <c r="O280" s="50"/>
      <c r="P280" s="50"/>
      <c r="Q280" s="50"/>
      <c r="R280" s="100"/>
    </row>
    <row r="281" spans="1:18" x14ac:dyDescent="0.25">
      <c r="A281" s="50"/>
      <c r="B281" s="50"/>
      <c r="C281" s="50"/>
      <c r="D281" s="50"/>
      <c r="E281" s="50"/>
      <c r="F281" s="50"/>
      <c r="G281" s="50"/>
      <c r="H281" s="50"/>
      <c r="I281" s="90"/>
      <c r="J281" s="90"/>
      <c r="K281" s="50"/>
      <c r="L281" s="90"/>
      <c r="M281" s="50"/>
      <c r="N281" s="90"/>
      <c r="O281" s="50"/>
      <c r="P281" s="50"/>
      <c r="Q281" s="50"/>
      <c r="R281" s="100"/>
    </row>
  </sheetData>
  <sheetProtection algorithmName="SHA-512" hashValue="eMy75Svse+94yK8nTpOplNV7EODg8DiHXTqJ8KRg3Gel0X7dHnuyassANs4Yu4CI7kBYNq9ZbCaZsbr0BYKaqA==" saltValue="grpc2UnA0tpCPVY7sKRLXw==" spinCount="100000" sheet="1" objects="1" scenarios="1"/>
  <mergeCells count="33">
    <mergeCell ref="A4:D4"/>
    <mergeCell ref="A1:O1"/>
    <mergeCell ref="E3:I3"/>
    <mergeCell ref="K3:L3"/>
    <mergeCell ref="M3:N3"/>
    <mergeCell ref="A37:D37"/>
    <mergeCell ref="E9:I9"/>
    <mergeCell ref="K9:L9"/>
    <mergeCell ref="M9:N9"/>
    <mergeCell ref="A73:O73"/>
    <mergeCell ref="K55:L55"/>
    <mergeCell ref="E74:I74"/>
    <mergeCell ref="K74:L74"/>
    <mergeCell ref="M74:N74"/>
    <mergeCell ref="A10:D10"/>
    <mergeCell ref="E19:I19"/>
    <mergeCell ref="K19:L19"/>
    <mergeCell ref="M19:N19"/>
    <mergeCell ref="M55:N55"/>
    <mergeCell ref="A54:O54"/>
    <mergeCell ref="A56:D56"/>
    <mergeCell ref="A20:D20"/>
    <mergeCell ref="A35:O35"/>
    <mergeCell ref="E36:I36"/>
    <mergeCell ref="K36:L36"/>
    <mergeCell ref="M36:N36"/>
    <mergeCell ref="E55:I55"/>
    <mergeCell ref="A108:D108"/>
    <mergeCell ref="A75:D75"/>
    <mergeCell ref="A106:O106"/>
    <mergeCell ref="E107:I107"/>
    <mergeCell ref="K107:L107"/>
    <mergeCell ref="M107:N107"/>
  </mergeCells>
  <phoneticPr fontId="12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P81"/>
  <sheetViews>
    <sheetView tabSelected="1" workbookViewId="0">
      <selection activeCell="P2" sqref="P2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6.85546875" style="7" customWidth="1"/>
    <col min="4" max="4" width="17.140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42578125" style="17" bestFit="1" customWidth="1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</cols>
  <sheetData>
    <row r="1" spans="1:16" ht="15.75" x14ac:dyDescent="0.25">
      <c r="A1" s="294" t="s">
        <v>147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5"/>
    </row>
    <row r="2" spans="1:16" ht="38.25" x14ac:dyDescent="0.25">
      <c r="A2" s="2" t="s">
        <v>263</v>
      </c>
      <c r="B2" s="6" t="s">
        <v>264</v>
      </c>
      <c r="C2" s="24" t="s">
        <v>284</v>
      </c>
      <c r="D2" s="6" t="s">
        <v>266</v>
      </c>
      <c r="E2" s="296" t="s">
        <v>267</v>
      </c>
      <c r="F2" s="296"/>
      <c r="G2" s="296"/>
      <c r="H2" s="296"/>
      <c r="I2" s="296"/>
      <c r="J2" s="8"/>
      <c r="K2" s="296" t="s">
        <v>268</v>
      </c>
      <c r="L2" s="296"/>
      <c r="M2" s="296" t="s">
        <v>269</v>
      </c>
      <c r="N2" s="296"/>
      <c r="O2" s="8" t="s">
        <v>270</v>
      </c>
      <c r="P2" s="9" t="s">
        <v>279</v>
      </c>
    </row>
    <row r="3" spans="1:16" ht="64.5" x14ac:dyDescent="0.25">
      <c r="A3" s="291" t="s">
        <v>148</v>
      </c>
      <c r="B3" s="291"/>
      <c r="C3" s="291"/>
      <c r="D3" s="291"/>
      <c r="E3" s="10" t="s">
        <v>271</v>
      </c>
      <c r="F3" s="10" t="s">
        <v>272</v>
      </c>
      <c r="G3" s="10" t="s">
        <v>273</v>
      </c>
      <c r="H3" s="10" t="s">
        <v>274</v>
      </c>
      <c r="I3" s="11" t="s">
        <v>275</v>
      </c>
      <c r="J3" s="12" t="s">
        <v>276</v>
      </c>
      <c r="K3" s="10" t="s">
        <v>283</v>
      </c>
      <c r="L3" s="13" t="s">
        <v>277</v>
      </c>
      <c r="M3" s="10" t="s">
        <v>281</v>
      </c>
      <c r="N3" s="10" t="s">
        <v>282</v>
      </c>
      <c r="O3" s="14"/>
      <c r="P3" s="21"/>
    </row>
    <row r="4" spans="1:16" ht="30" customHeight="1" x14ac:dyDescent="0.25">
      <c r="A4" s="25">
        <v>1</v>
      </c>
      <c r="B4" s="28" t="s">
        <v>149</v>
      </c>
      <c r="C4" s="33" t="s">
        <v>150</v>
      </c>
      <c r="D4" s="15" t="s">
        <v>151</v>
      </c>
      <c r="E4" s="38">
        <v>174.92500000000001</v>
      </c>
      <c r="F4" s="38">
        <f>E4/4</f>
        <v>43.731250000000003</v>
      </c>
      <c r="G4" s="38">
        <v>125</v>
      </c>
      <c r="H4" s="38">
        <v>0</v>
      </c>
      <c r="I4" s="38">
        <f>H4/H7*I7</f>
        <v>0</v>
      </c>
      <c r="J4" s="45">
        <f>G4+I4</f>
        <v>125</v>
      </c>
      <c r="K4" s="38">
        <v>38.700000000000003</v>
      </c>
      <c r="L4" s="38">
        <f>K4*$L$10/$K$10</f>
        <v>75.536759921925835</v>
      </c>
      <c r="M4" s="38">
        <v>0</v>
      </c>
      <c r="N4" s="38">
        <f>M4/M7*N7</f>
        <v>0</v>
      </c>
      <c r="O4" s="38">
        <f>F4+H4+K4+M4</f>
        <v>82.431250000000006</v>
      </c>
      <c r="P4" s="45">
        <f>J4+L4+N4</f>
        <v>200.53675992192584</v>
      </c>
    </row>
    <row r="5" spans="1:16" ht="30" customHeight="1" x14ac:dyDescent="0.25">
      <c r="A5" s="25">
        <v>2</v>
      </c>
      <c r="B5" s="28" t="s">
        <v>152</v>
      </c>
      <c r="C5" s="33" t="s">
        <v>153</v>
      </c>
      <c r="D5" s="15" t="s">
        <v>151</v>
      </c>
      <c r="E5" s="38">
        <v>118.33</v>
      </c>
      <c r="F5" s="38">
        <f t="shared" ref="F5:F12" si="0">E5/4</f>
        <v>29.5825</v>
      </c>
      <c r="G5" s="38">
        <f>F5*$G$4/$F$4</f>
        <v>84.557667571816481</v>
      </c>
      <c r="H5" s="38">
        <v>0</v>
      </c>
      <c r="I5" s="38">
        <f t="shared" ref="I5:I6" si="1">H5/H8*I8</f>
        <v>0</v>
      </c>
      <c r="J5" s="45">
        <f t="shared" ref="J5:J12" si="2">G5+I5</f>
        <v>84.557667571816481</v>
      </c>
      <c r="K5" s="38">
        <v>35.75</v>
      </c>
      <c r="L5" s="38">
        <f t="shared" ref="L5:L9" si="3">K5*$L$10/$K$10</f>
        <v>69.778789850357839</v>
      </c>
      <c r="M5" s="38">
        <v>20</v>
      </c>
      <c r="N5" s="38">
        <f>M5*$N$7/$M$7</f>
        <v>22.222222222222221</v>
      </c>
      <c r="O5" s="38">
        <f t="shared" ref="O5:O12" si="4">F5+H5+K5+M5</f>
        <v>85.332499999999996</v>
      </c>
      <c r="P5" s="45">
        <f t="shared" ref="P5:P12" si="5">J5+L5+N5</f>
        <v>176.55867964439653</v>
      </c>
    </row>
    <row r="6" spans="1:16" ht="30" customHeight="1" x14ac:dyDescent="0.25">
      <c r="A6" s="26">
        <v>3</v>
      </c>
      <c r="B6" s="28" t="s">
        <v>154</v>
      </c>
      <c r="C6" s="33" t="s">
        <v>155</v>
      </c>
      <c r="D6" s="23" t="s">
        <v>151</v>
      </c>
      <c r="E6" s="38">
        <v>69.364999999999995</v>
      </c>
      <c r="F6" s="38">
        <f t="shared" si="0"/>
        <v>17.341249999999999</v>
      </c>
      <c r="G6" s="38">
        <f>F6*$G$4/$F$4</f>
        <v>49.567671859368296</v>
      </c>
      <c r="H6" s="38">
        <v>0</v>
      </c>
      <c r="I6" s="38">
        <f t="shared" si="1"/>
        <v>0</v>
      </c>
      <c r="J6" s="45">
        <f t="shared" si="2"/>
        <v>49.567671859368296</v>
      </c>
      <c r="K6" s="38">
        <v>109.75</v>
      </c>
      <c r="L6" s="38">
        <f t="shared" si="3"/>
        <v>214.21600520494471</v>
      </c>
      <c r="M6" s="38">
        <v>170</v>
      </c>
      <c r="N6" s="38">
        <f>M6*$N$7/$M$7</f>
        <v>188.88888888888889</v>
      </c>
      <c r="O6" s="38">
        <f t="shared" si="4"/>
        <v>297.09125</v>
      </c>
      <c r="P6" s="45">
        <f t="shared" si="5"/>
        <v>452.67256595320191</v>
      </c>
    </row>
    <row r="7" spans="1:16" ht="30" customHeight="1" x14ac:dyDescent="0.25">
      <c r="A7" s="31">
        <v>4</v>
      </c>
      <c r="B7" s="28" t="s">
        <v>156</v>
      </c>
      <c r="C7" s="33" t="s">
        <v>157</v>
      </c>
      <c r="D7" s="15" t="s">
        <v>151</v>
      </c>
      <c r="E7" s="38">
        <v>28.6</v>
      </c>
      <c r="F7" s="38">
        <f t="shared" si="0"/>
        <v>7.15</v>
      </c>
      <c r="G7" s="38">
        <f t="shared" ref="G7:G12" si="6">F7*$G$4/$F$4</f>
        <v>20.437330284407601</v>
      </c>
      <c r="H7" s="38">
        <v>145.5</v>
      </c>
      <c r="I7" s="38">
        <v>375</v>
      </c>
      <c r="J7" s="45">
        <f t="shared" si="2"/>
        <v>395.43733028440761</v>
      </c>
      <c r="K7" s="38">
        <v>57.75</v>
      </c>
      <c r="L7" s="38">
        <f t="shared" si="3"/>
        <v>112.71958360442422</v>
      </c>
      <c r="M7" s="38">
        <v>180</v>
      </c>
      <c r="N7" s="38">
        <v>200</v>
      </c>
      <c r="O7" s="38">
        <f t="shared" si="4"/>
        <v>390.4</v>
      </c>
      <c r="P7" s="45">
        <f t="shared" si="5"/>
        <v>708.15691388883181</v>
      </c>
    </row>
    <row r="8" spans="1:16" ht="30" customHeight="1" x14ac:dyDescent="0.25">
      <c r="A8" s="31">
        <v>5</v>
      </c>
      <c r="B8" s="28" t="s">
        <v>158</v>
      </c>
      <c r="C8" s="33" t="s">
        <v>159</v>
      </c>
      <c r="D8" s="15" t="s">
        <v>151</v>
      </c>
      <c r="E8" s="38">
        <v>11.154999999999999</v>
      </c>
      <c r="F8" s="38">
        <f t="shared" si="0"/>
        <v>2.7887499999999998</v>
      </c>
      <c r="G8" s="38">
        <f t="shared" si="6"/>
        <v>7.9712734028869514</v>
      </c>
      <c r="H8" s="38">
        <v>78.599999999999994</v>
      </c>
      <c r="I8" s="38">
        <f>H8*$I$7/$H$7</f>
        <v>202.57731958762884</v>
      </c>
      <c r="J8" s="45">
        <f t="shared" si="2"/>
        <v>210.5485929905158</v>
      </c>
      <c r="K8" s="38">
        <v>53.3</v>
      </c>
      <c r="L8" s="38">
        <f t="shared" si="3"/>
        <v>104.03383214053352</v>
      </c>
      <c r="M8" s="38">
        <v>0</v>
      </c>
      <c r="N8" s="38">
        <f t="shared" ref="N8:N11" si="7">M8*$N$7/$M$7</f>
        <v>0</v>
      </c>
      <c r="O8" s="38">
        <f t="shared" si="4"/>
        <v>134.68874999999997</v>
      </c>
      <c r="P8" s="45">
        <f t="shared" si="5"/>
        <v>314.58242513104932</v>
      </c>
    </row>
    <row r="9" spans="1:16" ht="30" customHeight="1" x14ac:dyDescent="0.25">
      <c r="A9" s="31">
        <v>6</v>
      </c>
      <c r="B9" s="28" t="s">
        <v>160</v>
      </c>
      <c r="C9" s="33" t="s">
        <v>161</v>
      </c>
      <c r="D9" s="15" t="s">
        <v>151</v>
      </c>
      <c r="E9" s="40">
        <v>16.25</v>
      </c>
      <c r="F9" s="38">
        <f t="shared" si="0"/>
        <v>4.0625</v>
      </c>
      <c r="G9" s="38">
        <f t="shared" si="6"/>
        <v>11.612119479777046</v>
      </c>
      <c r="H9" s="40">
        <v>61.05</v>
      </c>
      <c r="I9" s="38">
        <f t="shared" ref="I9:I12" si="8">H9*$I$7/$H$7</f>
        <v>157.34536082474227</v>
      </c>
      <c r="J9" s="45">
        <f t="shared" si="2"/>
        <v>168.95748030451932</v>
      </c>
      <c r="K9" s="40">
        <v>27.5</v>
      </c>
      <c r="L9" s="38">
        <f t="shared" si="3"/>
        <v>53.67599219258296</v>
      </c>
      <c r="M9" s="40">
        <v>20</v>
      </c>
      <c r="N9" s="38">
        <f t="shared" si="7"/>
        <v>22.222222222222221</v>
      </c>
      <c r="O9" s="38">
        <f t="shared" si="4"/>
        <v>112.6125</v>
      </c>
      <c r="P9" s="45">
        <f t="shared" si="5"/>
        <v>244.8556947193245</v>
      </c>
    </row>
    <row r="10" spans="1:16" ht="30" customHeight="1" x14ac:dyDescent="0.25">
      <c r="A10" s="31">
        <v>7</v>
      </c>
      <c r="B10" s="28" t="s">
        <v>162</v>
      </c>
      <c r="C10" s="33" t="s">
        <v>163</v>
      </c>
      <c r="D10" s="15" t="s">
        <v>151</v>
      </c>
      <c r="E10" s="38">
        <v>49.274999999999999</v>
      </c>
      <c r="F10" s="38">
        <f t="shared" si="0"/>
        <v>12.31875</v>
      </c>
      <c r="G10" s="38">
        <f t="shared" si="6"/>
        <v>35.21151922252394</v>
      </c>
      <c r="H10" s="38">
        <v>33.450000000000003</v>
      </c>
      <c r="I10" s="38">
        <f t="shared" si="8"/>
        <v>86.211340206185582</v>
      </c>
      <c r="J10" s="45">
        <f t="shared" si="2"/>
        <v>121.42285942870953</v>
      </c>
      <c r="K10" s="38">
        <v>153.69999999999999</v>
      </c>
      <c r="L10" s="38">
        <v>300</v>
      </c>
      <c r="M10" s="38">
        <v>20</v>
      </c>
      <c r="N10" s="38">
        <f t="shared" si="7"/>
        <v>22.222222222222221</v>
      </c>
      <c r="O10" s="38">
        <f t="shared" si="4"/>
        <v>219.46875</v>
      </c>
      <c r="P10" s="45">
        <f t="shared" si="5"/>
        <v>443.64508165093179</v>
      </c>
    </row>
    <row r="11" spans="1:16" ht="30" customHeight="1" x14ac:dyDescent="0.25">
      <c r="A11" s="31">
        <v>8</v>
      </c>
      <c r="B11" s="28" t="s">
        <v>164</v>
      </c>
      <c r="C11" s="33" t="s">
        <v>165</v>
      </c>
      <c r="D11" s="15" t="s">
        <v>151</v>
      </c>
      <c r="E11" s="38">
        <v>10</v>
      </c>
      <c r="F11" s="38">
        <f t="shared" si="0"/>
        <v>2.5</v>
      </c>
      <c r="G11" s="38">
        <f t="shared" si="6"/>
        <v>7.1459196798627982</v>
      </c>
      <c r="H11" s="38">
        <v>133.65</v>
      </c>
      <c r="I11" s="38">
        <f t="shared" si="8"/>
        <v>344.45876288659792</v>
      </c>
      <c r="J11" s="45">
        <f t="shared" si="2"/>
        <v>351.60468256646072</v>
      </c>
      <c r="K11" s="38">
        <v>79.05</v>
      </c>
      <c r="L11" s="38">
        <f t="shared" ref="L11:L12" si="9">K11*$L$10/$K$10</f>
        <v>154.29407937540665</v>
      </c>
      <c r="M11" s="38">
        <v>80</v>
      </c>
      <c r="N11" s="38">
        <f t="shared" si="7"/>
        <v>88.888888888888886</v>
      </c>
      <c r="O11" s="38">
        <f t="shared" si="4"/>
        <v>295.2</v>
      </c>
      <c r="P11" s="45">
        <f t="shared" si="5"/>
        <v>594.78765083075632</v>
      </c>
    </row>
    <row r="12" spans="1:16" ht="30" customHeight="1" x14ac:dyDescent="0.25">
      <c r="A12" s="31">
        <v>9</v>
      </c>
      <c r="B12" s="28" t="s">
        <v>166</v>
      </c>
      <c r="C12" s="33" t="s">
        <v>167</v>
      </c>
      <c r="D12" s="15" t="s">
        <v>151</v>
      </c>
      <c r="E12" s="38">
        <v>35</v>
      </c>
      <c r="F12" s="38">
        <f t="shared" si="0"/>
        <v>8.75</v>
      </c>
      <c r="G12" s="38">
        <f t="shared" si="6"/>
        <v>25.010718879519793</v>
      </c>
      <c r="H12" s="38">
        <v>139.5</v>
      </c>
      <c r="I12" s="38">
        <f t="shared" si="8"/>
        <v>359.53608247422682</v>
      </c>
      <c r="J12" s="45">
        <f t="shared" si="2"/>
        <v>384.54680135374662</v>
      </c>
      <c r="K12" s="38">
        <v>118.8</v>
      </c>
      <c r="L12" s="38">
        <f t="shared" si="9"/>
        <v>231.88028627195837</v>
      </c>
      <c r="M12" s="38">
        <v>180</v>
      </c>
      <c r="N12" s="38">
        <v>200</v>
      </c>
      <c r="O12" s="38">
        <f t="shared" si="4"/>
        <v>447.05</v>
      </c>
      <c r="P12" s="45">
        <f t="shared" si="5"/>
        <v>816.42708762570498</v>
      </c>
    </row>
    <row r="13" spans="1:16" ht="35.25" customHeight="1" x14ac:dyDescent="0.25">
      <c r="A13" s="32"/>
      <c r="B13" s="22"/>
      <c r="C13" s="22"/>
    </row>
    <row r="14" spans="1:16" x14ac:dyDescent="0.25">
      <c r="A14" s="5"/>
      <c r="B14" s="16"/>
      <c r="C14" s="16"/>
    </row>
    <row r="15" spans="1:16" x14ac:dyDescent="0.25">
      <c r="A15" s="5"/>
      <c r="B15" s="16"/>
      <c r="C15" s="16"/>
    </row>
    <row r="16" spans="1:16" ht="15.75" x14ac:dyDescent="0.25">
      <c r="A16" s="292"/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</row>
    <row r="17" spans="1:16" ht="38.25" x14ac:dyDescent="0.25">
      <c r="A17" s="4" t="s">
        <v>285</v>
      </c>
      <c r="B17" s="9" t="s">
        <v>264</v>
      </c>
      <c r="C17" s="27" t="s">
        <v>284</v>
      </c>
      <c r="D17" s="6" t="s">
        <v>266</v>
      </c>
      <c r="E17" s="293" t="s">
        <v>267</v>
      </c>
      <c r="F17" s="293"/>
      <c r="G17" s="293"/>
      <c r="H17" s="293"/>
      <c r="I17" s="293"/>
      <c r="J17" s="9"/>
      <c r="K17" s="293" t="s">
        <v>268</v>
      </c>
      <c r="L17" s="293"/>
      <c r="M17" s="293" t="s">
        <v>269</v>
      </c>
      <c r="N17" s="293"/>
      <c r="O17" s="9"/>
      <c r="P17" s="18"/>
    </row>
    <row r="18" spans="1:16" ht="64.5" x14ac:dyDescent="0.25">
      <c r="A18" s="291" t="s">
        <v>168</v>
      </c>
      <c r="B18" s="291"/>
      <c r="C18" s="291"/>
      <c r="D18" s="291"/>
      <c r="E18" s="10" t="s">
        <v>271</v>
      </c>
      <c r="F18" s="10" t="s">
        <v>272</v>
      </c>
      <c r="G18" s="10" t="s">
        <v>273</v>
      </c>
      <c r="H18" s="10" t="s">
        <v>274</v>
      </c>
      <c r="I18" s="11" t="s">
        <v>275</v>
      </c>
      <c r="J18" s="12" t="s">
        <v>276</v>
      </c>
      <c r="K18" s="10" t="s">
        <v>271</v>
      </c>
      <c r="L18" s="13" t="s">
        <v>277</v>
      </c>
      <c r="M18" s="10" t="s">
        <v>278</v>
      </c>
      <c r="N18" s="10" t="s">
        <v>282</v>
      </c>
      <c r="O18" s="9" t="s">
        <v>270</v>
      </c>
      <c r="P18" s="9" t="s">
        <v>279</v>
      </c>
    </row>
    <row r="19" spans="1:16" ht="30" customHeight="1" x14ac:dyDescent="0.25">
      <c r="A19" s="3">
        <v>1</v>
      </c>
      <c r="B19" s="28" t="s">
        <v>169</v>
      </c>
      <c r="C19" s="28" t="s">
        <v>170</v>
      </c>
      <c r="D19" s="15" t="s">
        <v>763</v>
      </c>
      <c r="E19" s="37">
        <v>145</v>
      </c>
      <c r="F19" s="37">
        <f>E19/4</f>
        <v>36.25</v>
      </c>
      <c r="G19" s="37">
        <f>F19/$F$21*$G$21</f>
        <v>51.32743362831858</v>
      </c>
      <c r="H19" s="37">
        <v>0</v>
      </c>
      <c r="I19" s="37">
        <v>0</v>
      </c>
      <c r="J19" s="37">
        <f>G19+I19</f>
        <v>51.32743362831858</v>
      </c>
      <c r="K19" s="37">
        <v>0</v>
      </c>
      <c r="L19" s="37">
        <f>K19/K20*L20</f>
        <v>0</v>
      </c>
      <c r="M19" s="39">
        <v>0</v>
      </c>
      <c r="N19" s="37">
        <v>0</v>
      </c>
      <c r="O19" s="37">
        <f>F19+H19+K19+M19</f>
        <v>36.25</v>
      </c>
      <c r="P19" s="37">
        <f>G19+I19+L19+N19</f>
        <v>51.32743362831858</v>
      </c>
    </row>
    <row r="20" spans="1:16" ht="30" customHeight="1" x14ac:dyDescent="0.25">
      <c r="A20" s="3">
        <v>2</v>
      </c>
      <c r="B20" s="28" t="s">
        <v>126</v>
      </c>
      <c r="C20" s="28" t="s">
        <v>127</v>
      </c>
      <c r="D20" s="15" t="s">
        <v>763</v>
      </c>
      <c r="E20" s="38">
        <v>264.125</v>
      </c>
      <c r="F20" s="38">
        <f t="shared" ref="F20:F21" si="10">E20/4</f>
        <v>66.03125</v>
      </c>
      <c r="G20" s="37">
        <f>F20/$F$21*$G$21</f>
        <v>93.495575221238937</v>
      </c>
      <c r="H20" s="39">
        <v>0</v>
      </c>
      <c r="I20" s="39">
        <v>0</v>
      </c>
      <c r="J20" s="37">
        <f t="shared" ref="J20:J21" si="11">G20+I20</f>
        <v>93.495575221238937</v>
      </c>
      <c r="K20" s="38">
        <v>43.55</v>
      </c>
      <c r="L20" s="38">
        <v>300</v>
      </c>
      <c r="M20" s="39">
        <v>0</v>
      </c>
      <c r="N20" s="37">
        <v>0</v>
      </c>
      <c r="O20" s="37">
        <f t="shared" ref="O20:O21" si="12">F20+H20+K20+M20</f>
        <v>109.58125</v>
      </c>
      <c r="P20" s="38">
        <f t="shared" ref="P20:P21" si="13">G20+I20+L20+N20</f>
        <v>393.49557522123894</v>
      </c>
    </row>
    <row r="21" spans="1:16" ht="30" customHeight="1" x14ac:dyDescent="0.25">
      <c r="A21" s="3">
        <v>3</v>
      </c>
      <c r="B21" s="28" t="s">
        <v>171</v>
      </c>
      <c r="C21" s="28" t="s">
        <v>172</v>
      </c>
      <c r="D21" s="15" t="s">
        <v>763</v>
      </c>
      <c r="E21" s="38">
        <v>353.125</v>
      </c>
      <c r="F21" s="38">
        <f t="shared" si="10"/>
        <v>88.28125</v>
      </c>
      <c r="G21" s="38">
        <v>125</v>
      </c>
      <c r="H21" s="39">
        <v>0</v>
      </c>
      <c r="I21" s="39">
        <v>0</v>
      </c>
      <c r="J21" s="37">
        <f t="shared" si="11"/>
        <v>125</v>
      </c>
      <c r="K21" s="37">
        <v>17.05</v>
      </c>
      <c r="L21" s="37">
        <f>K21/K20*L20</f>
        <v>117.45120551090702</v>
      </c>
      <c r="M21" s="39">
        <v>0</v>
      </c>
      <c r="N21" s="37">
        <v>0</v>
      </c>
      <c r="O21" s="37">
        <f t="shared" si="12"/>
        <v>105.33125</v>
      </c>
      <c r="P21" s="37">
        <f t="shared" si="13"/>
        <v>242.45120551090702</v>
      </c>
    </row>
    <row r="22" spans="1:16" x14ac:dyDescent="0.25">
      <c r="A22" s="101"/>
      <c r="B22" s="101"/>
      <c r="C22" s="101"/>
      <c r="D22" s="101"/>
      <c r="E22" s="50"/>
      <c r="F22" s="50"/>
      <c r="G22" s="50"/>
      <c r="H22" s="50"/>
      <c r="I22" s="90"/>
      <c r="J22" s="90"/>
      <c r="K22" s="50"/>
      <c r="L22" s="90"/>
      <c r="M22" s="50"/>
      <c r="N22" s="90"/>
      <c r="O22" s="50"/>
      <c r="P22" s="50"/>
    </row>
    <row r="23" spans="1:16" ht="15.75" x14ac:dyDescent="0.25">
      <c r="A23" s="254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5"/>
      <c r="P23" s="50"/>
    </row>
    <row r="24" spans="1:16" ht="38.25" x14ac:dyDescent="0.25">
      <c r="A24" s="91" t="s">
        <v>285</v>
      </c>
      <c r="B24" s="84" t="s">
        <v>264</v>
      </c>
      <c r="C24" s="92" t="s">
        <v>284</v>
      </c>
      <c r="D24" s="74" t="s">
        <v>266</v>
      </c>
      <c r="E24" s="252" t="s">
        <v>267</v>
      </c>
      <c r="F24" s="252"/>
      <c r="G24" s="252"/>
      <c r="H24" s="252"/>
      <c r="I24" s="252"/>
      <c r="J24" s="84"/>
      <c r="K24" s="252" t="s">
        <v>268</v>
      </c>
      <c r="L24" s="252"/>
      <c r="M24" s="252" t="s">
        <v>269</v>
      </c>
      <c r="N24" s="252"/>
      <c r="O24" s="84"/>
      <c r="P24" s="41"/>
    </row>
    <row r="25" spans="1:16" ht="64.5" x14ac:dyDescent="0.25">
      <c r="A25" s="249" t="s">
        <v>173</v>
      </c>
      <c r="B25" s="249"/>
      <c r="C25" s="249"/>
      <c r="D25" s="249"/>
      <c r="E25" s="79" t="s">
        <v>271</v>
      </c>
      <c r="F25" s="79" t="s">
        <v>272</v>
      </c>
      <c r="G25" s="79" t="s">
        <v>273</v>
      </c>
      <c r="H25" s="79" t="s">
        <v>274</v>
      </c>
      <c r="I25" s="59" t="s">
        <v>275</v>
      </c>
      <c r="J25" s="80" t="s">
        <v>276</v>
      </c>
      <c r="K25" s="79" t="s">
        <v>271</v>
      </c>
      <c r="L25" s="81" t="s">
        <v>277</v>
      </c>
      <c r="M25" s="79" t="s">
        <v>278</v>
      </c>
      <c r="N25" s="79" t="s">
        <v>282</v>
      </c>
      <c r="O25" s="84" t="s">
        <v>270</v>
      </c>
      <c r="P25" s="84" t="s">
        <v>279</v>
      </c>
    </row>
    <row r="26" spans="1:16" ht="30" customHeight="1" x14ac:dyDescent="0.25">
      <c r="A26" s="85">
        <v>1</v>
      </c>
      <c r="B26" s="94" t="s">
        <v>169</v>
      </c>
      <c r="C26" s="94" t="s">
        <v>170</v>
      </c>
      <c r="D26" s="82" t="s">
        <v>763</v>
      </c>
      <c r="E26" s="38">
        <v>145</v>
      </c>
      <c r="F26" s="38">
        <f>E26/4</f>
        <v>36.25</v>
      </c>
      <c r="G26" s="38">
        <f>F26/$F$34*$G$34</f>
        <v>42.987927803998765</v>
      </c>
      <c r="H26" s="38">
        <v>0</v>
      </c>
      <c r="I26" s="38">
        <v>0</v>
      </c>
      <c r="J26" s="38">
        <f>G26+I26</f>
        <v>42.987927803998765</v>
      </c>
      <c r="K26" s="38">
        <v>0</v>
      </c>
      <c r="L26" s="38">
        <v>0</v>
      </c>
      <c r="M26" s="38">
        <v>0</v>
      </c>
      <c r="N26" s="38">
        <f>M26/M31*N31</f>
        <v>0</v>
      </c>
      <c r="O26" s="38">
        <f>F26+H26+K26+M26</f>
        <v>36.25</v>
      </c>
      <c r="P26" s="38">
        <f>J26+L26+N26</f>
        <v>42.987927803998765</v>
      </c>
    </row>
    <row r="27" spans="1:16" ht="30" customHeight="1" x14ac:dyDescent="0.25">
      <c r="A27" s="85">
        <v>2</v>
      </c>
      <c r="B27" s="94" t="s">
        <v>126</v>
      </c>
      <c r="C27" s="94" t="s">
        <v>127</v>
      </c>
      <c r="D27" s="82" t="s">
        <v>763</v>
      </c>
      <c r="E27" s="38">
        <v>264.125</v>
      </c>
      <c r="F27" s="38">
        <f t="shared" ref="F27:F35" si="14">E27/4</f>
        <v>66.03125</v>
      </c>
      <c r="G27" s="38">
        <f t="shared" ref="G27:G33" si="15">F27/$F$34*$G$34</f>
        <v>78.304734008490868</v>
      </c>
      <c r="H27" s="45">
        <v>0</v>
      </c>
      <c r="I27" s="38">
        <v>0</v>
      </c>
      <c r="J27" s="38">
        <f t="shared" ref="J27:J35" si="16">G27+I27</f>
        <v>78.304734008490868</v>
      </c>
      <c r="K27" s="38">
        <v>43.55</v>
      </c>
      <c r="L27" s="45">
        <f>K27/$K$28*$L$28</f>
        <v>44.034378159757331</v>
      </c>
      <c r="M27" s="38">
        <v>0</v>
      </c>
      <c r="N27" s="38">
        <v>0</v>
      </c>
      <c r="O27" s="38">
        <f t="shared" ref="O27:O35" si="17">F27+H27+K27+M27</f>
        <v>109.58125</v>
      </c>
      <c r="P27" s="38">
        <f t="shared" ref="P27:P35" si="18">J27+L27+N27</f>
        <v>122.33911216824819</v>
      </c>
    </row>
    <row r="28" spans="1:16" ht="30" customHeight="1" x14ac:dyDescent="0.25">
      <c r="A28" s="85">
        <v>3</v>
      </c>
      <c r="B28" s="94" t="s">
        <v>766</v>
      </c>
      <c r="C28" s="94" t="s">
        <v>767</v>
      </c>
      <c r="D28" s="82" t="s">
        <v>763</v>
      </c>
      <c r="E28" s="38">
        <v>53.95</v>
      </c>
      <c r="F28" s="38">
        <f t="shared" si="14"/>
        <v>13.487500000000001</v>
      </c>
      <c r="G28" s="38">
        <f t="shared" si="15"/>
        <v>15.994473827763679</v>
      </c>
      <c r="H28" s="45">
        <v>17.850000000000001</v>
      </c>
      <c r="I28" s="38">
        <f>H28*$I$31/$H$31</f>
        <v>335.52631578947376</v>
      </c>
      <c r="J28" s="38">
        <f t="shared" si="16"/>
        <v>351.52078961723743</v>
      </c>
      <c r="K28" s="38">
        <v>296.7</v>
      </c>
      <c r="L28" s="45">
        <v>300</v>
      </c>
      <c r="M28" s="38">
        <v>40</v>
      </c>
      <c r="N28" s="38">
        <f>M28/$M$31*$N$31</f>
        <v>61.53846153846154</v>
      </c>
      <c r="O28" s="38">
        <f t="shared" si="17"/>
        <v>368.03749999999997</v>
      </c>
      <c r="P28" s="38">
        <f t="shared" si="18"/>
        <v>713.05925115569892</v>
      </c>
    </row>
    <row r="29" spans="1:16" ht="30" customHeight="1" x14ac:dyDescent="0.25">
      <c r="A29" s="85">
        <v>4</v>
      </c>
      <c r="B29" s="94" t="s">
        <v>171</v>
      </c>
      <c r="C29" s="94" t="s">
        <v>172</v>
      </c>
      <c r="D29" s="82" t="s">
        <v>763</v>
      </c>
      <c r="E29" s="38">
        <v>353.125</v>
      </c>
      <c r="F29" s="38">
        <f t="shared" si="14"/>
        <v>88.28125</v>
      </c>
      <c r="G29" s="38">
        <f t="shared" si="15"/>
        <v>104.69042762611768</v>
      </c>
      <c r="H29" s="45">
        <v>0</v>
      </c>
      <c r="I29" s="38">
        <v>0</v>
      </c>
      <c r="J29" s="38">
        <f t="shared" si="16"/>
        <v>104.69042762611768</v>
      </c>
      <c r="K29" s="38">
        <v>17.05</v>
      </c>
      <c r="L29" s="45">
        <f t="shared" ref="L29:L35" si="19">K29/$K$28*$L$28</f>
        <v>17.239635995955513</v>
      </c>
      <c r="M29" s="38">
        <v>0</v>
      </c>
      <c r="N29" s="38">
        <f>M29/M31*N31</f>
        <v>0</v>
      </c>
      <c r="O29" s="38">
        <f t="shared" si="17"/>
        <v>105.33125</v>
      </c>
      <c r="P29" s="38">
        <f t="shared" si="18"/>
        <v>121.93006362207319</v>
      </c>
    </row>
    <row r="30" spans="1:16" ht="30" customHeight="1" x14ac:dyDescent="0.25">
      <c r="A30" s="85">
        <v>5</v>
      </c>
      <c r="B30" s="94" t="s">
        <v>662</v>
      </c>
      <c r="C30" s="94" t="s">
        <v>661</v>
      </c>
      <c r="D30" s="82" t="s">
        <v>763</v>
      </c>
      <c r="E30" s="38">
        <v>104.605</v>
      </c>
      <c r="F30" s="38">
        <f t="shared" si="14"/>
        <v>26.151250000000001</v>
      </c>
      <c r="G30" s="38">
        <f t="shared" si="15"/>
        <v>31.01208405473994</v>
      </c>
      <c r="H30" s="45">
        <v>0</v>
      </c>
      <c r="I30" s="38">
        <v>0</v>
      </c>
      <c r="J30" s="38">
        <f t="shared" si="16"/>
        <v>31.01208405473994</v>
      </c>
      <c r="K30" s="38">
        <v>42.6</v>
      </c>
      <c r="L30" s="45">
        <f t="shared" si="19"/>
        <v>43.073811931243682</v>
      </c>
      <c r="M30" s="38">
        <v>30</v>
      </c>
      <c r="N30" s="38">
        <f>M30/$M$31*$N$31</f>
        <v>46.153846153846153</v>
      </c>
      <c r="O30" s="38">
        <f t="shared" si="17"/>
        <v>98.751249999999999</v>
      </c>
      <c r="P30" s="38">
        <f t="shared" si="18"/>
        <v>120.23974213982979</v>
      </c>
    </row>
    <row r="31" spans="1:16" ht="30" customHeight="1" x14ac:dyDescent="0.25">
      <c r="A31" s="85">
        <v>6</v>
      </c>
      <c r="B31" s="94" t="s">
        <v>660</v>
      </c>
      <c r="C31" s="94" t="s">
        <v>659</v>
      </c>
      <c r="D31" s="82" t="s">
        <v>763</v>
      </c>
      <c r="E31" s="38">
        <v>16.25</v>
      </c>
      <c r="F31" s="38">
        <f t="shared" si="14"/>
        <v>4.0625</v>
      </c>
      <c r="G31" s="38">
        <f t="shared" si="15"/>
        <v>4.8176125987239997</v>
      </c>
      <c r="H31" s="45">
        <v>19.95</v>
      </c>
      <c r="I31" s="38">
        <v>375</v>
      </c>
      <c r="J31" s="38">
        <f t="shared" si="16"/>
        <v>379.817612598724</v>
      </c>
      <c r="K31" s="38">
        <v>27.65</v>
      </c>
      <c r="L31" s="45">
        <f t="shared" si="19"/>
        <v>27.957532861476238</v>
      </c>
      <c r="M31" s="38">
        <v>130</v>
      </c>
      <c r="N31" s="38">
        <v>200</v>
      </c>
      <c r="O31" s="38">
        <f t="shared" si="17"/>
        <v>181.66249999999999</v>
      </c>
      <c r="P31" s="38">
        <f t="shared" si="18"/>
        <v>607.77514546020029</v>
      </c>
    </row>
    <row r="32" spans="1:16" ht="30" customHeight="1" x14ac:dyDescent="0.25">
      <c r="A32" s="85">
        <v>7</v>
      </c>
      <c r="B32" s="94" t="s">
        <v>828</v>
      </c>
      <c r="C32" s="94" t="s">
        <v>829</v>
      </c>
      <c r="D32" s="82" t="s">
        <v>763</v>
      </c>
      <c r="E32" s="38">
        <v>154</v>
      </c>
      <c r="F32" s="38">
        <f t="shared" si="14"/>
        <v>38.5</v>
      </c>
      <c r="G32" s="38">
        <f t="shared" si="15"/>
        <v>45.656144012522823</v>
      </c>
      <c r="H32" s="45">
        <v>0</v>
      </c>
      <c r="I32" s="38">
        <v>0</v>
      </c>
      <c r="J32" s="38">
        <f t="shared" si="16"/>
        <v>45.656144012522823</v>
      </c>
      <c r="K32" s="38">
        <v>0</v>
      </c>
      <c r="L32" s="45">
        <f t="shared" si="19"/>
        <v>0</v>
      </c>
      <c r="M32" s="38">
        <v>0</v>
      </c>
      <c r="N32" s="38">
        <f>M32/M31*N31</f>
        <v>0</v>
      </c>
      <c r="O32" s="38">
        <f t="shared" si="17"/>
        <v>38.5</v>
      </c>
      <c r="P32" s="38">
        <f t="shared" si="18"/>
        <v>45.656144012522823</v>
      </c>
    </row>
    <row r="33" spans="1:16" ht="30" customHeight="1" x14ac:dyDescent="0.25">
      <c r="A33" s="85">
        <v>8</v>
      </c>
      <c r="B33" s="94" t="s">
        <v>340</v>
      </c>
      <c r="C33" s="94" t="s">
        <v>339</v>
      </c>
      <c r="D33" s="82" t="s">
        <v>763</v>
      </c>
      <c r="E33" s="38">
        <v>13.13</v>
      </c>
      <c r="F33" s="38">
        <f t="shared" si="14"/>
        <v>3.2825000000000002</v>
      </c>
      <c r="G33" s="38">
        <f t="shared" si="15"/>
        <v>3.8926309797689918</v>
      </c>
      <c r="H33" s="45">
        <v>0</v>
      </c>
      <c r="I33" s="38">
        <v>0</v>
      </c>
      <c r="J33" s="38">
        <f t="shared" si="16"/>
        <v>3.8926309797689918</v>
      </c>
      <c r="K33" s="38">
        <v>0</v>
      </c>
      <c r="L33" s="45">
        <f t="shared" si="19"/>
        <v>0</v>
      </c>
      <c r="M33" s="38">
        <v>0</v>
      </c>
      <c r="N33" s="38">
        <f>M33/M31*N31</f>
        <v>0</v>
      </c>
      <c r="O33" s="38">
        <f t="shared" si="17"/>
        <v>3.2825000000000002</v>
      </c>
      <c r="P33" s="38">
        <f t="shared" si="18"/>
        <v>3.8926309797689918</v>
      </c>
    </row>
    <row r="34" spans="1:16" ht="30" customHeight="1" x14ac:dyDescent="0.25">
      <c r="A34" s="85">
        <v>9</v>
      </c>
      <c r="B34" s="94" t="s">
        <v>831</v>
      </c>
      <c r="C34" s="94" t="s">
        <v>832</v>
      </c>
      <c r="D34" s="82" t="s">
        <v>763</v>
      </c>
      <c r="E34" s="38">
        <v>421.63</v>
      </c>
      <c r="F34" s="38">
        <f t="shared" si="14"/>
        <v>105.4075</v>
      </c>
      <c r="G34" s="45">
        <v>125</v>
      </c>
      <c r="H34" s="45">
        <v>0</v>
      </c>
      <c r="I34" s="38">
        <v>0</v>
      </c>
      <c r="J34" s="38">
        <f t="shared" si="16"/>
        <v>125</v>
      </c>
      <c r="K34" s="38">
        <v>135.80000000000001</v>
      </c>
      <c r="L34" s="45">
        <f t="shared" si="19"/>
        <v>137.3104145601618</v>
      </c>
      <c r="M34" s="38">
        <v>130</v>
      </c>
      <c r="N34" s="38">
        <v>200</v>
      </c>
      <c r="O34" s="38">
        <f t="shared" si="17"/>
        <v>371.20749999999998</v>
      </c>
      <c r="P34" s="38">
        <f t="shared" si="18"/>
        <v>462.3104145601618</v>
      </c>
    </row>
    <row r="35" spans="1:16" ht="30" customHeight="1" x14ac:dyDescent="0.25">
      <c r="A35" s="85">
        <v>10</v>
      </c>
      <c r="B35" s="94" t="s">
        <v>658</v>
      </c>
      <c r="C35" s="94" t="s">
        <v>657</v>
      </c>
      <c r="D35" s="82" t="s">
        <v>763</v>
      </c>
      <c r="E35" s="38">
        <v>103.02500000000001</v>
      </c>
      <c r="F35" s="38">
        <f t="shared" si="14"/>
        <v>25.756250000000001</v>
      </c>
      <c r="G35" s="38">
        <f>F35/$F$34*$G$34</f>
        <v>30.543663875910159</v>
      </c>
      <c r="H35" s="45">
        <v>0</v>
      </c>
      <c r="I35" s="38">
        <v>0</v>
      </c>
      <c r="J35" s="38">
        <f t="shared" si="16"/>
        <v>30.543663875910159</v>
      </c>
      <c r="K35" s="38">
        <v>139.30000000000001</v>
      </c>
      <c r="L35" s="45">
        <f t="shared" si="19"/>
        <v>140.84934277047523</v>
      </c>
      <c r="M35" s="38">
        <v>60</v>
      </c>
      <c r="N35" s="38">
        <f>M35/$M$31*$N$31</f>
        <v>92.307692307692307</v>
      </c>
      <c r="O35" s="38">
        <f t="shared" si="17"/>
        <v>225.05625000000001</v>
      </c>
      <c r="P35" s="38">
        <f t="shared" si="18"/>
        <v>263.70069895407772</v>
      </c>
    </row>
    <row r="36" spans="1:16" x14ac:dyDescent="0.25">
      <c r="A36" s="50"/>
      <c r="B36" s="50"/>
      <c r="C36" s="50"/>
      <c r="D36" s="50"/>
      <c r="E36" s="50"/>
      <c r="F36" s="50"/>
      <c r="G36" s="50"/>
      <c r="H36" s="50"/>
      <c r="I36" s="90"/>
      <c r="J36" s="90"/>
      <c r="K36" s="50"/>
      <c r="L36" s="90"/>
      <c r="M36" s="50"/>
      <c r="N36" s="90"/>
      <c r="O36" s="50"/>
      <c r="P36" s="50"/>
    </row>
    <row r="37" spans="1:16" ht="15.75" x14ac:dyDescent="0.25">
      <c r="A37" s="254"/>
      <c r="B37" s="254"/>
      <c r="C37" s="254"/>
      <c r="D37" s="254"/>
      <c r="E37" s="254"/>
      <c r="F37" s="254"/>
      <c r="G37" s="254"/>
      <c r="H37" s="254"/>
      <c r="I37" s="254"/>
      <c r="J37" s="254"/>
      <c r="K37" s="254"/>
      <c r="L37" s="254"/>
      <c r="M37" s="254"/>
      <c r="N37" s="254"/>
      <c r="O37" s="255"/>
      <c r="P37" s="50"/>
    </row>
    <row r="38" spans="1:16" ht="38.25" x14ac:dyDescent="0.25">
      <c r="A38" s="91" t="s">
        <v>285</v>
      </c>
      <c r="B38" s="84" t="s">
        <v>264</v>
      </c>
      <c r="C38" s="92" t="s">
        <v>284</v>
      </c>
      <c r="D38" s="74" t="s">
        <v>266</v>
      </c>
      <c r="E38" s="252" t="s">
        <v>267</v>
      </c>
      <c r="F38" s="252"/>
      <c r="G38" s="252"/>
      <c r="H38" s="252"/>
      <c r="I38" s="252"/>
      <c r="J38" s="84"/>
      <c r="K38" s="252" t="s">
        <v>268</v>
      </c>
      <c r="L38" s="252"/>
      <c r="M38" s="252" t="s">
        <v>269</v>
      </c>
      <c r="N38" s="252"/>
      <c r="O38" s="84"/>
      <c r="P38" s="97"/>
    </row>
    <row r="39" spans="1:16" ht="64.5" x14ac:dyDescent="0.25">
      <c r="A39" s="249" t="s">
        <v>174</v>
      </c>
      <c r="B39" s="249"/>
      <c r="C39" s="249"/>
      <c r="D39" s="249"/>
      <c r="E39" s="79" t="s">
        <v>271</v>
      </c>
      <c r="F39" s="79" t="s">
        <v>272</v>
      </c>
      <c r="G39" s="79" t="s">
        <v>273</v>
      </c>
      <c r="H39" s="79" t="s">
        <v>274</v>
      </c>
      <c r="I39" s="59" t="s">
        <v>275</v>
      </c>
      <c r="J39" s="80" t="s">
        <v>276</v>
      </c>
      <c r="K39" s="79" t="s">
        <v>271</v>
      </c>
      <c r="L39" s="81" t="s">
        <v>277</v>
      </c>
      <c r="M39" s="79" t="s">
        <v>278</v>
      </c>
      <c r="N39" s="79" t="s">
        <v>282</v>
      </c>
      <c r="O39" s="84" t="s">
        <v>270</v>
      </c>
      <c r="P39" s="84" t="s">
        <v>279</v>
      </c>
    </row>
    <row r="40" spans="1:16" ht="30" customHeight="1" x14ac:dyDescent="0.25">
      <c r="A40" s="85">
        <v>1</v>
      </c>
      <c r="B40" s="94" t="s">
        <v>175</v>
      </c>
      <c r="C40" s="94" t="s">
        <v>176</v>
      </c>
      <c r="D40" s="82" t="s">
        <v>151</v>
      </c>
      <c r="E40" s="38">
        <v>10</v>
      </c>
      <c r="F40" s="38">
        <f t="shared" ref="F40:F69" si="20">E40/4</f>
        <v>2.5</v>
      </c>
      <c r="G40" s="38">
        <f>F40*$G$60/$F$60</f>
        <v>3.5211267605633805</v>
      </c>
      <c r="H40" s="38">
        <v>68.7</v>
      </c>
      <c r="I40" s="38">
        <f>H40*$I$49/$H$49</f>
        <v>177.06185567010309</v>
      </c>
      <c r="J40" s="45">
        <f>G40+I40</f>
        <v>180.58298243066648</v>
      </c>
      <c r="K40" s="38">
        <v>1.4</v>
      </c>
      <c r="L40" s="38">
        <f>K40*$L$59/$K$59</f>
        <v>2.7325959661678598</v>
      </c>
      <c r="M40" s="38">
        <v>0</v>
      </c>
      <c r="N40" s="38">
        <f>M40*$N$41/$M$41</f>
        <v>0</v>
      </c>
      <c r="O40" s="38">
        <f>F40+H40+K40+M40</f>
        <v>72.600000000000009</v>
      </c>
      <c r="P40" s="45">
        <f>J40+L40+N40</f>
        <v>183.31557839683433</v>
      </c>
    </row>
    <row r="41" spans="1:16" ht="30" customHeight="1" x14ac:dyDescent="0.25">
      <c r="A41" s="85">
        <v>2</v>
      </c>
      <c r="B41" s="94" t="s">
        <v>177</v>
      </c>
      <c r="C41" s="94" t="s">
        <v>178</v>
      </c>
      <c r="D41" s="82" t="s">
        <v>151</v>
      </c>
      <c r="E41" s="38">
        <v>52.45</v>
      </c>
      <c r="F41" s="38">
        <f t="shared" si="20"/>
        <v>13.112500000000001</v>
      </c>
      <c r="G41" s="38">
        <f t="shared" ref="G41:G59" si="21">F41*$G$60/$F$60</f>
        <v>18.468309859154928</v>
      </c>
      <c r="H41" s="38">
        <v>0</v>
      </c>
      <c r="I41" s="38">
        <f t="shared" ref="I41:I48" si="22">H41*$I$49/$H$49</f>
        <v>0</v>
      </c>
      <c r="J41" s="45">
        <f t="shared" ref="J41:J69" si="23">G41+I41</f>
        <v>18.468309859154928</v>
      </c>
      <c r="K41" s="38">
        <v>79.05</v>
      </c>
      <c r="L41" s="38">
        <f>K41*$L$59/$K$59</f>
        <v>154.29407937540665</v>
      </c>
      <c r="M41" s="38">
        <v>180</v>
      </c>
      <c r="N41" s="38">
        <v>200</v>
      </c>
      <c r="O41" s="38">
        <f t="shared" ref="O41:O69" si="24">F41+H41+K41+M41</f>
        <v>272.16250000000002</v>
      </c>
      <c r="P41" s="45">
        <f t="shared" ref="P41:P69" si="25">J41+L41+N41</f>
        <v>372.76238923456157</v>
      </c>
    </row>
    <row r="42" spans="1:16" ht="30" customHeight="1" x14ac:dyDescent="0.25">
      <c r="A42" s="85">
        <v>3</v>
      </c>
      <c r="B42" s="94" t="s">
        <v>149</v>
      </c>
      <c r="C42" s="94" t="s">
        <v>150</v>
      </c>
      <c r="D42" s="82" t="s">
        <v>151</v>
      </c>
      <c r="E42" s="38">
        <v>174.92500000000001</v>
      </c>
      <c r="F42" s="38">
        <f t="shared" si="20"/>
        <v>43.731250000000003</v>
      </c>
      <c r="G42" s="38">
        <f t="shared" si="21"/>
        <v>61.593309859154928</v>
      </c>
      <c r="H42" s="38">
        <v>0</v>
      </c>
      <c r="I42" s="38">
        <f t="shared" si="22"/>
        <v>0</v>
      </c>
      <c r="J42" s="45">
        <f t="shared" si="23"/>
        <v>61.593309859154928</v>
      </c>
      <c r="K42" s="38">
        <v>38.700000000000003</v>
      </c>
      <c r="L42" s="38">
        <f t="shared" ref="L42:L58" si="26">K42*$L$59/$K$59</f>
        <v>75.536759921925835</v>
      </c>
      <c r="M42" s="38">
        <v>0</v>
      </c>
      <c r="N42" s="38">
        <f t="shared" ref="N42:N43" si="27">M42*$N$41/$M$41</f>
        <v>0</v>
      </c>
      <c r="O42" s="38">
        <f t="shared" si="24"/>
        <v>82.431250000000006</v>
      </c>
      <c r="P42" s="45">
        <f t="shared" si="25"/>
        <v>137.13006978108075</v>
      </c>
    </row>
    <row r="43" spans="1:16" ht="30" customHeight="1" x14ac:dyDescent="0.25">
      <c r="A43" s="85">
        <v>4</v>
      </c>
      <c r="B43" s="94" t="s">
        <v>179</v>
      </c>
      <c r="C43" s="94" t="s">
        <v>180</v>
      </c>
      <c r="D43" s="82" t="s">
        <v>151</v>
      </c>
      <c r="E43" s="38">
        <v>10</v>
      </c>
      <c r="F43" s="38">
        <f t="shared" si="20"/>
        <v>2.5</v>
      </c>
      <c r="G43" s="38">
        <f t="shared" si="21"/>
        <v>3.5211267605633805</v>
      </c>
      <c r="H43" s="38">
        <v>33</v>
      </c>
      <c r="I43" s="38">
        <f t="shared" si="22"/>
        <v>85.051546391752581</v>
      </c>
      <c r="J43" s="45">
        <f t="shared" si="23"/>
        <v>88.572673152315957</v>
      </c>
      <c r="K43" s="38">
        <v>0</v>
      </c>
      <c r="L43" s="38">
        <f t="shared" si="26"/>
        <v>0</v>
      </c>
      <c r="M43" s="38">
        <v>0</v>
      </c>
      <c r="N43" s="38">
        <f t="shared" si="27"/>
        <v>0</v>
      </c>
      <c r="O43" s="38">
        <f t="shared" si="24"/>
        <v>35.5</v>
      </c>
      <c r="P43" s="45">
        <f t="shared" si="25"/>
        <v>88.572673152315957</v>
      </c>
    </row>
    <row r="44" spans="1:16" ht="30" customHeight="1" x14ac:dyDescent="0.25">
      <c r="A44" s="85">
        <v>5</v>
      </c>
      <c r="B44" s="94" t="s">
        <v>152</v>
      </c>
      <c r="C44" s="94" t="s">
        <v>153</v>
      </c>
      <c r="D44" s="82" t="s">
        <v>151</v>
      </c>
      <c r="E44" s="38">
        <v>118.33</v>
      </c>
      <c r="F44" s="38">
        <f t="shared" si="20"/>
        <v>29.5825</v>
      </c>
      <c r="G44" s="38">
        <f t="shared" si="21"/>
        <v>41.66549295774648</v>
      </c>
      <c r="H44" s="38">
        <v>0</v>
      </c>
      <c r="I44" s="38">
        <f t="shared" si="22"/>
        <v>0</v>
      </c>
      <c r="J44" s="45">
        <f t="shared" si="23"/>
        <v>41.66549295774648</v>
      </c>
      <c r="K44" s="38">
        <v>35.75</v>
      </c>
      <c r="L44" s="38">
        <f t="shared" si="26"/>
        <v>69.778789850357839</v>
      </c>
      <c r="M44" s="38">
        <v>20</v>
      </c>
      <c r="N44" s="38">
        <f>M44*$N$41/$M$41</f>
        <v>22.222222222222221</v>
      </c>
      <c r="O44" s="38">
        <f t="shared" si="24"/>
        <v>85.332499999999996</v>
      </c>
      <c r="P44" s="45">
        <f t="shared" si="25"/>
        <v>133.66650503032653</v>
      </c>
    </row>
    <row r="45" spans="1:16" ht="30" customHeight="1" x14ac:dyDescent="0.25">
      <c r="A45" s="85">
        <v>6</v>
      </c>
      <c r="B45" s="94" t="s">
        <v>154</v>
      </c>
      <c r="C45" s="94" t="s">
        <v>155</v>
      </c>
      <c r="D45" s="82" t="s">
        <v>151</v>
      </c>
      <c r="E45" s="38">
        <v>69.364999999999995</v>
      </c>
      <c r="F45" s="38">
        <f t="shared" si="20"/>
        <v>17.341249999999999</v>
      </c>
      <c r="G45" s="38">
        <f t="shared" si="21"/>
        <v>24.424295774647888</v>
      </c>
      <c r="H45" s="38">
        <v>0</v>
      </c>
      <c r="I45" s="38">
        <f t="shared" si="22"/>
        <v>0</v>
      </c>
      <c r="J45" s="45">
        <f t="shared" si="23"/>
        <v>24.424295774647888</v>
      </c>
      <c r="K45" s="38">
        <v>109.75</v>
      </c>
      <c r="L45" s="38">
        <f t="shared" si="26"/>
        <v>214.21600520494471</v>
      </c>
      <c r="M45" s="38">
        <v>170</v>
      </c>
      <c r="N45" s="38">
        <f t="shared" ref="N45:N48" si="28">M45*$N$41/$M$41</f>
        <v>188.88888888888889</v>
      </c>
      <c r="O45" s="38">
        <f t="shared" si="24"/>
        <v>297.09125</v>
      </c>
      <c r="P45" s="45">
        <f t="shared" si="25"/>
        <v>427.52918986848147</v>
      </c>
    </row>
    <row r="46" spans="1:16" ht="30" customHeight="1" x14ac:dyDescent="0.25">
      <c r="A46" s="85">
        <v>7</v>
      </c>
      <c r="B46" s="94" t="s">
        <v>181</v>
      </c>
      <c r="C46" s="94" t="s">
        <v>182</v>
      </c>
      <c r="D46" s="82" t="s">
        <v>151</v>
      </c>
      <c r="E46" s="38">
        <v>225</v>
      </c>
      <c r="F46" s="38">
        <f t="shared" si="20"/>
        <v>56.25</v>
      </c>
      <c r="G46" s="38">
        <f t="shared" si="21"/>
        <v>79.225352112676063</v>
      </c>
      <c r="H46" s="38">
        <v>0</v>
      </c>
      <c r="I46" s="38">
        <f t="shared" si="22"/>
        <v>0</v>
      </c>
      <c r="J46" s="45">
        <f t="shared" si="23"/>
        <v>79.225352112676063</v>
      </c>
      <c r="K46" s="38">
        <v>2.6</v>
      </c>
      <c r="L46" s="38">
        <f t="shared" si="26"/>
        <v>5.0748210800260249</v>
      </c>
      <c r="M46" s="38">
        <v>40</v>
      </c>
      <c r="N46" s="38">
        <f t="shared" si="28"/>
        <v>44.444444444444443</v>
      </c>
      <c r="O46" s="38">
        <f t="shared" si="24"/>
        <v>98.85</v>
      </c>
      <c r="P46" s="45">
        <f t="shared" si="25"/>
        <v>128.74461763714652</v>
      </c>
    </row>
    <row r="47" spans="1:16" ht="30" customHeight="1" x14ac:dyDescent="0.25">
      <c r="A47" s="85">
        <v>8</v>
      </c>
      <c r="B47" s="94" t="s">
        <v>183</v>
      </c>
      <c r="C47" s="94" t="s">
        <v>184</v>
      </c>
      <c r="D47" s="82" t="s">
        <v>151</v>
      </c>
      <c r="E47" s="38">
        <v>0</v>
      </c>
      <c r="F47" s="38">
        <f t="shared" si="20"/>
        <v>0</v>
      </c>
      <c r="G47" s="38">
        <f t="shared" si="21"/>
        <v>0</v>
      </c>
      <c r="H47" s="38">
        <v>62.4</v>
      </c>
      <c r="I47" s="38">
        <f t="shared" si="22"/>
        <v>160.82474226804123</v>
      </c>
      <c r="J47" s="45">
        <f t="shared" si="23"/>
        <v>160.82474226804123</v>
      </c>
      <c r="K47" s="38">
        <v>33.049999999999997</v>
      </c>
      <c r="L47" s="38">
        <f t="shared" si="26"/>
        <v>64.508783344176976</v>
      </c>
      <c r="M47" s="38">
        <v>0</v>
      </c>
      <c r="N47" s="38">
        <f t="shared" si="28"/>
        <v>0</v>
      </c>
      <c r="O47" s="38">
        <f t="shared" si="24"/>
        <v>95.449999999999989</v>
      </c>
      <c r="P47" s="45">
        <f t="shared" si="25"/>
        <v>225.33352561221821</v>
      </c>
    </row>
    <row r="48" spans="1:16" ht="30" customHeight="1" x14ac:dyDescent="0.25">
      <c r="A48" s="85">
        <v>9</v>
      </c>
      <c r="B48" s="94" t="s">
        <v>185</v>
      </c>
      <c r="C48" s="94" t="s">
        <v>186</v>
      </c>
      <c r="D48" s="82" t="s">
        <v>151</v>
      </c>
      <c r="E48" s="38">
        <v>43.854999999999997</v>
      </c>
      <c r="F48" s="38">
        <f t="shared" si="20"/>
        <v>10.963749999999999</v>
      </c>
      <c r="G48" s="38">
        <f t="shared" si="21"/>
        <v>15.441901408450704</v>
      </c>
      <c r="H48" s="38">
        <v>0</v>
      </c>
      <c r="I48" s="38">
        <f t="shared" si="22"/>
        <v>0</v>
      </c>
      <c r="J48" s="45">
        <f t="shared" si="23"/>
        <v>15.441901408450704</v>
      </c>
      <c r="K48" s="38">
        <v>2.15</v>
      </c>
      <c r="L48" s="38">
        <f t="shared" si="26"/>
        <v>4.196486662329213</v>
      </c>
      <c r="M48" s="38">
        <v>0</v>
      </c>
      <c r="N48" s="38">
        <f t="shared" si="28"/>
        <v>0</v>
      </c>
      <c r="O48" s="38">
        <f t="shared" si="24"/>
        <v>13.11375</v>
      </c>
      <c r="P48" s="45">
        <f t="shared" si="25"/>
        <v>19.638388070779918</v>
      </c>
    </row>
    <row r="49" spans="1:16" ht="30" customHeight="1" x14ac:dyDescent="0.25">
      <c r="A49" s="85">
        <v>10</v>
      </c>
      <c r="B49" s="94" t="s">
        <v>156</v>
      </c>
      <c r="C49" s="94" t="s">
        <v>157</v>
      </c>
      <c r="D49" s="82" t="s">
        <v>151</v>
      </c>
      <c r="E49" s="38">
        <v>28.6</v>
      </c>
      <c r="F49" s="38">
        <f t="shared" si="20"/>
        <v>7.15</v>
      </c>
      <c r="G49" s="38">
        <f t="shared" si="21"/>
        <v>10.070422535211268</v>
      </c>
      <c r="H49" s="38">
        <v>145.5</v>
      </c>
      <c r="I49" s="38">
        <v>375</v>
      </c>
      <c r="J49" s="45">
        <f t="shared" si="23"/>
        <v>385.07042253521126</v>
      </c>
      <c r="K49" s="38">
        <v>57.75</v>
      </c>
      <c r="L49" s="38">
        <f t="shared" si="26"/>
        <v>112.71958360442422</v>
      </c>
      <c r="M49" s="38">
        <v>180</v>
      </c>
      <c r="N49" s="38">
        <v>200</v>
      </c>
      <c r="O49" s="38">
        <f t="shared" si="24"/>
        <v>390.4</v>
      </c>
      <c r="P49" s="45">
        <f t="shared" si="25"/>
        <v>697.79000613963547</v>
      </c>
    </row>
    <row r="50" spans="1:16" ht="30" customHeight="1" x14ac:dyDescent="0.25">
      <c r="A50" s="85">
        <v>11</v>
      </c>
      <c r="B50" s="94" t="s">
        <v>187</v>
      </c>
      <c r="C50" s="94" t="s">
        <v>188</v>
      </c>
      <c r="D50" s="82" t="s">
        <v>151</v>
      </c>
      <c r="E50" s="38">
        <v>106.9</v>
      </c>
      <c r="F50" s="38">
        <f t="shared" si="20"/>
        <v>26.725000000000001</v>
      </c>
      <c r="G50" s="38">
        <f t="shared" si="21"/>
        <v>37.640845070422536</v>
      </c>
      <c r="H50" s="38">
        <v>0</v>
      </c>
      <c r="I50" s="38">
        <f t="shared" ref="I50:I69" si="29">H50*$I$49/$H$49</f>
        <v>0</v>
      </c>
      <c r="J50" s="45">
        <f t="shared" si="23"/>
        <v>37.640845070422536</v>
      </c>
      <c r="K50" s="38">
        <v>73.900000000000006</v>
      </c>
      <c r="L50" s="38">
        <f t="shared" si="26"/>
        <v>144.24202992843203</v>
      </c>
      <c r="M50" s="38">
        <v>180</v>
      </c>
      <c r="N50" s="38">
        <v>200</v>
      </c>
      <c r="O50" s="38">
        <f t="shared" si="24"/>
        <v>280.625</v>
      </c>
      <c r="P50" s="45">
        <f t="shared" si="25"/>
        <v>381.88287499885456</v>
      </c>
    </row>
    <row r="51" spans="1:16" ht="30" customHeight="1" x14ac:dyDescent="0.25">
      <c r="A51" s="85">
        <v>12</v>
      </c>
      <c r="B51" s="94" t="s">
        <v>189</v>
      </c>
      <c r="C51" s="94" t="s">
        <v>190</v>
      </c>
      <c r="D51" s="82" t="s">
        <v>151</v>
      </c>
      <c r="E51" s="38">
        <v>16.93</v>
      </c>
      <c r="F51" s="38">
        <f t="shared" si="20"/>
        <v>4.2324999999999999</v>
      </c>
      <c r="G51" s="38">
        <f t="shared" si="21"/>
        <v>5.961267605633803</v>
      </c>
      <c r="H51" s="38">
        <v>95.7</v>
      </c>
      <c r="I51" s="38">
        <f t="shared" si="29"/>
        <v>246.64948453608247</v>
      </c>
      <c r="J51" s="45">
        <f t="shared" si="23"/>
        <v>252.61075214171626</v>
      </c>
      <c r="K51" s="38">
        <v>62.05</v>
      </c>
      <c r="L51" s="38">
        <f t="shared" si="26"/>
        <v>121.11255692908264</v>
      </c>
      <c r="M51" s="38">
        <v>30</v>
      </c>
      <c r="N51" s="38">
        <f t="shared" ref="N51:N64" si="30">M51*$N$41/$M$41</f>
        <v>33.333333333333336</v>
      </c>
      <c r="O51" s="38">
        <f t="shared" si="24"/>
        <v>191.98250000000002</v>
      </c>
      <c r="P51" s="45">
        <f t="shared" si="25"/>
        <v>407.05664240413222</v>
      </c>
    </row>
    <row r="52" spans="1:16" ht="30" customHeight="1" x14ac:dyDescent="0.25">
      <c r="A52" s="85">
        <v>13</v>
      </c>
      <c r="B52" s="94" t="s">
        <v>191</v>
      </c>
      <c r="C52" s="94" t="s">
        <v>192</v>
      </c>
      <c r="D52" s="82" t="s">
        <v>151</v>
      </c>
      <c r="E52" s="38">
        <v>34.299999999999997</v>
      </c>
      <c r="F52" s="38">
        <f t="shared" si="20"/>
        <v>8.5749999999999993</v>
      </c>
      <c r="G52" s="38">
        <f t="shared" si="21"/>
        <v>12.077464788732394</v>
      </c>
      <c r="H52" s="38">
        <v>32.4</v>
      </c>
      <c r="I52" s="38">
        <f t="shared" si="29"/>
        <v>83.505154639175259</v>
      </c>
      <c r="J52" s="45">
        <f t="shared" si="23"/>
        <v>95.582619427907659</v>
      </c>
      <c r="K52" s="38">
        <v>61.25</v>
      </c>
      <c r="L52" s="38">
        <f t="shared" si="26"/>
        <v>119.55107351984385</v>
      </c>
      <c r="M52" s="38">
        <v>140</v>
      </c>
      <c r="N52" s="38">
        <f t="shared" si="30"/>
        <v>155.55555555555554</v>
      </c>
      <c r="O52" s="38">
        <f t="shared" si="24"/>
        <v>242.22499999999999</v>
      </c>
      <c r="P52" s="45">
        <f t="shared" si="25"/>
        <v>370.68924850330706</v>
      </c>
    </row>
    <row r="53" spans="1:16" ht="30" customHeight="1" x14ac:dyDescent="0.25">
      <c r="A53" s="85">
        <v>14</v>
      </c>
      <c r="B53" s="94" t="s">
        <v>193</v>
      </c>
      <c r="C53" s="94" t="s">
        <v>194</v>
      </c>
      <c r="D53" s="82" t="s">
        <v>151</v>
      </c>
      <c r="E53" s="38">
        <v>24.024999999999999</v>
      </c>
      <c r="F53" s="38">
        <f t="shared" si="20"/>
        <v>6.0062499999999996</v>
      </c>
      <c r="G53" s="38">
        <f t="shared" si="21"/>
        <v>8.4595070422535219</v>
      </c>
      <c r="H53" s="38">
        <v>33.299999999999997</v>
      </c>
      <c r="I53" s="38">
        <f t="shared" si="29"/>
        <v>85.82474226804122</v>
      </c>
      <c r="J53" s="45">
        <f t="shared" si="23"/>
        <v>94.28424931029474</v>
      </c>
      <c r="K53" s="38">
        <v>0</v>
      </c>
      <c r="L53" s="38">
        <f t="shared" si="26"/>
        <v>0</v>
      </c>
      <c r="M53" s="38">
        <v>0</v>
      </c>
      <c r="N53" s="38">
        <f t="shared" si="30"/>
        <v>0</v>
      </c>
      <c r="O53" s="38">
        <f t="shared" si="24"/>
        <v>39.306249999999999</v>
      </c>
      <c r="P53" s="45">
        <f t="shared" si="25"/>
        <v>94.28424931029474</v>
      </c>
    </row>
    <row r="54" spans="1:16" ht="30" customHeight="1" x14ac:dyDescent="0.25">
      <c r="A54" s="85">
        <v>15</v>
      </c>
      <c r="B54" s="94" t="s">
        <v>195</v>
      </c>
      <c r="C54" s="94" t="s">
        <v>196</v>
      </c>
      <c r="D54" s="82" t="s">
        <v>151</v>
      </c>
      <c r="E54" s="38">
        <v>71.234999999999999</v>
      </c>
      <c r="F54" s="38">
        <f t="shared" si="20"/>
        <v>17.80875</v>
      </c>
      <c r="G54" s="38">
        <f t="shared" si="21"/>
        <v>25.08274647887324</v>
      </c>
      <c r="H54" s="38">
        <v>0</v>
      </c>
      <c r="I54" s="38">
        <f t="shared" si="29"/>
        <v>0</v>
      </c>
      <c r="J54" s="45">
        <f t="shared" si="23"/>
        <v>25.08274647887324</v>
      </c>
      <c r="K54" s="38">
        <v>60.65</v>
      </c>
      <c r="L54" s="38">
        <f t="shared" si="26"/>
        <v>118.37996096291478</v>
      </c>
      <c r="M54" s="38">
        <v>0</v>
      </c>
      <c r="N54" s="38">
        <f t="shared" si="30"/>
        <v>0</v>
      </c>
      <c r="O54" s="38">
        <f t="shared" si="24"/>
        <v>78.458749999999995</v>
      </c>
      <c r="P54" s="45">
        <f t="shared" si="25"/>
        <v>143.46270744178801</v>
      </c>
    </row>
    <row r="55" spans="1:16" ht="30" customHeight="1" x14ac:dyDescent="0.25">
      <c r="A55" s="85">
        <v>16</v>
      </c>
      <c r="B55" s="94" t="s">
        <v>158</v>
      </c>
      <c r="C55" s="94" t="s">
        <v>159</v>
      </c>
      <c r="D55" s="82" t="s">
        <v>151</v>
      </c>
      <c r="E55" s="38">
        <v>11.154999999999999</v>
      </c>
      <c r="F55" s="38">
        <f t="shared" si="20"/>
        <v>2.7887499999999998</v>
      </c>
      <c r="G55" s="38">
        <f t="shared" si="21"/>
        <v>3.9278169014084505</v>
      </c>
      <c r="H55" s="38">
        <v>78.599999999999994</v>
      </c>
      <c r="I55" s="38">
        <f t="shared" si="29"/>
        <v>202.57731958762884</v>
      </c>
      <c r="J55" s="45">
        <f t="shared" si="23"/>
        <v>206.50513648903728</v>
      </c>
      <c r="K55" s="38">
        <v>53.3</v>
      </c>
      <c r="L55" s="38">
        <f t="shared" si="26"/>
        <v>104.03383214053352</v>
      </c>
      <c r="M55" s="38">
        <v>0</v>
      </c>
      <c r="N55" s="38">
        <f t="shared" si="30"/>
        <v>0</v>
      </c>
      <c r="O55" s="38">
        <f t="shared" si="24"/>
        <v>134.68874999999997</v>
      </c>
      <c r="P55" s="45">
        <f t="shared" si="25"/>
        <v>310.53896862957083</v>
      </c>
    </row>
    <row r="56" spans="1:16" ht="30" customHeight="1" x14ac:dyDescent="0.25">
      <c r="A56" s="85">
        <v>17</v>
      </c>
      <c r="B56" s="94" t="s">
        <v>197</v>
      </c>
      <c r="C56" s="94" t="s">
        <v>198</v>
      </c>
      <c r="D56" s="82" t="s">
        <v>151</v>
      </c>
      <c r="E56" s="38">
        <v>343</v>
      </c>
      <c r="F56" s="38">
        <f t="shared" si="20"/>
        <v>85.75</v>
      </c>
      <c r="G56" s="38">
        <f t="shared" si="21"/>
        <v>120.77464788732394</v>
      </c>
      <c r="H56" s="38">
        <v>0</v>
      </c>
      <c r="I56" s="38">
        <f t="shared" si="29"/>
        <v>0</v>
      </c>
      <c r="J56" s="45">
        <f t="shared" si="23"/>
        <v>120.77464788732394</v>
      </c>
      <c r="K56" s="38">
        <v>0</v>
      </c>
      <c r="L56" s="38">
        <f t="shared" si="26"/>
        <v>0</v>
      </c>
      <c r="M56" s="38">
        <v>0</v>
      </c>
      <c r="N56" s="38">
        <f t="shared" si="30"/>
        <v>0</v>
      </c>
      <c r="O56" s="38">
        <f t="shared" si="24"/>
        <v>85.75</v>
      </c>
      <c r="P56" s="45">
        <f t="shared" si="25"/>
        <v>120.77464788732394</v>
      </c>
    </row>
    <row r="57" spans="1:16" ht="30" customHeight="1" x14ac:dyDescent="0.25">
      <c r="A57" s="85">
        <v>18</v>
      </c>
      <c r="B57" s="94" t="s">
        <v>160</v>
      </c>
      <c r="C57" s="94" t="s">
        <v>161</v>
      </c>
      <c r="D57" s="82" t="s">
        <v>151</v>
      </c>
      <c r="E57" s="40">
        <v>16.25</v>
      </c>
      <c r="F57" s="38">
        <f t="shared" si="20"/>
        <v>4.0625</v>
      </c>
      <c r="G57" s="38">
        <f t="shared" si="21"/>
        <v>5.721830985915493</v>
      </c>
      <c r="H57" s="40">
        <v>61.05</v>
      </c>
      <c r="I57" s="38">
        <f t="shared" si="29"/>
        <v>157.34536082474227</v>
      </c>
      <c r="J57" s="45">
        <f t="shared" si="23"/>
        <v>163.06719181065776</v>
      </c>
      <c r="K57" s="40">
        <v>27.5</v>
      </c>
      <c r="L57" s="38">
        <f t="shared" si="26"/>
        <v>53.67599219258296</v>
      </c>
      <c r="M57" s="40">
        <v>20</v>
      </c>
      <c r="N57" s="38">
        <f t="shared" si="30"/>
        <v>22.222222222222221</v>
      </c>
      <c r="O57" s="38">
        <f t="shared" si="24"/>
        <v>112.6125</v>
      </c>
      <c r="P57" s="45">
        <f t="shared" si="25"/>
        <v>238.96540622546294</v>
      </c>
    </row>
    <row r="58" spans="1:16" ht="30" customHeight="1" x14ac:dyDescent="0.25">
      <c r="A58" s="85">
        <v>19</v>
      </c>
      <c r="B58" s="94" t="s">
        <v>199</v>
      </c>
      <c r="C58" s="94" t="s">
        <v>200</v>
      </c>
      <c r="D58" s="82" t="s">
        <v>151</v>
      </c>
      <c r="E58" s="38">
        <v>48.594999999999999</v>
      </c>
      <c r="F58" s="38">
        <f t="shared" si="20"/>
        <v>12.14875</v>
      </c>
      <c r="G58" s="38">
        <f t="shared" si="21"/>
        <v>17.110915492957748</v>
      </c>
      <c r="H58" s="38">
        <v>0</v>
      </c>
      <c r="I58" s="38">
        <f t="shared" si="29"/>
        <v>0</v>
      </c>
      <c r="J58" s="45">
        <f t="shared" si="23"/>
        <v>17.110915492957748</v>
      </c>
      <c r="K58" s="38">
        <v>84.05</v>
      </c>
      <c r="L58" s="38">
        <f t="shared" si="26"/>
        <v>164.05335068314901</v>
      </c>
      <c r="M58" s="38">
        <v>30</v>
      </c>
      <c r="N58" s="38">
        <f t="shared" si="30"/>
        <v>33.333333333333336</v>
      </c>
      <c r="O58" s="38">
        <f t="shared" si="24"/>
        <v>126.19874999999999</v>
      </c>
      <c r="P58" s="45">
        <f t="shared" si="25"/>
        <v>214.49759950944011</v>
      </c>
    </row>
    <row r="59" spans="1:16" ht="30" customHeight="1" x14ac:dyDescent="0.25">
      <c r="A59" s="85">
        <v>20</v>
      </c>
      <c r="B59" s="94" t="s">
        <v>162</v>
      </c>
      <c r="C59" s="94" t="s">
        <v>163</v>
      </c>
      <c r="D59" s="82" t="s">
        <v>151</v>
      </c>
      <c r="E59" s="38">
        <v>49.274999999999999</v>
      </c>
      <c r="F59" s="38">
        <f t="shared" si="20"/>
        <v>12.31875</v>
      </c>
      <c r="G59" s="38">
        <f t="shared" si="21"/>
        <v>17.350352112676056</v>
      </c>
      <c r="H59" s="38">
        <v>33.450000000000003</v>
      </c>
      <c r="I59" s="38">
        <f t="shared" si="29"/>
        <v>86.211340206185582</v>
      </c>
      <c r="J59" s="45">
        <f t="shared" si="23"/>
        <v>103.56169231886165</v>
      </c>
      <c r="K59" s="38">
        <v>153.69999999999999</v>
      </c>
      <c r="L59" s="38">
        <v>300</v>
      </c>
      <c r="M59" s="38">
        <v>20</v>
      </c>
      <c r="N59" s="38">
        <f t="shared" si="30"/>
        <v>22.222222222222221</v>
      </c>
      <c r="O59" s="38">
        <f t="shared" si="24"/>
        <v>219.46875</v>
      </c>
      <c r="P59" s="45">
        <f t="shared" si="25"/>
        <v>425.7839145410839</v>
      </c>
    </row>
    <row r="60" spans="1:16" ht="30" customHeight="1" x14ac:dyDescent="0.25">
      <c r="A60" s="85">
        <v>21</v>
      </c>
      <c r="B60" s="94" t="s">
        <v>201</v>
      </c>
      <c r="C60" s="94" t="s">
        <v>202</v>
      </c>
      <c r="D60" s="82" t="s">
        <v>151</v>
      </c>
      <c r="E60" s="38">
        <v>355</v>
      </c>
      <c r="F60" s="38">
        <f t="shared" si="20"/>
        <v>88.75</v>
      </c>
      <c r="G60" s="38">
        <v>125</v>
      </c>
      <c r="H60" s="38">
        <v>0</v>
      </c>
      <c r="I60" s="38">
        <f t="shared" si="29"/>
        <v>0</v>
      </c>
      <c r="J60" s="45">
        <f t="shared" si="23"/>
        <v>125</v>
      </c>
      <c r="K60" s="38">
        <v>4.6500000000000004</v>
      </c>
      <c r="L60" s="38">
        <f t="shared" ref="L60:L69" si="31">K60*$L$59/$K$59</f>
        <v>9.0761223162003919</v>
      </c>
      <c r="M60" s="38">
        <v>0</v>
      </c>
      <c r="N60" s="38">
        <f t="shared" si="30"/>
        <v>0</v>
      </c>
      <c r="O60" s="38">
        <f t="shared" si="24"/>
        <v>93.4</v>
      </c>
      <c r="P60" s="45">
        <f t="shared" si="25"/>
        <v>134.07612231620038</v>
      </c>
    </row>
    <row r="61" spans="1:16" ht="30" customHeight="1" x14ac:dyDescent="0.25">
      <c r="A61" s="85">
        <v>22</v>
      </c>
      <c r="B61" s="94" t="s">
        <v>203</v>
      </c>
      <c r="C61" s="94" t="s">
        <v>204</v>
      </c>
      <c r="D61" s="82" t="s">
        <v>151</v>
      </c>
      <c r="E61" s="38">
        <v>32.5</v>
      </c>
      <c r="F61" s="38">
        <f t="shared" si="20"/>
        <v>8.125</v>
      </c>
      <c r="G61" s="38">
        <f t="shared" ref="G61:G69" si="32">F61*$G$60/$F$60</f>
        <v>11.443661971830986</v>
      </c>
      <c r="H61" s="38">
        <v>85.5</v>
      </c>
      <c r="I61" s="38">
        <f t="shared" si="29"/>
        <v>220.36082474226805</v>
      </c>
      <c r="J61" s="45">
        <f t="shared" si="23"/>
        <v>231.80448671409903</v>
      </c>
      <c r="K61" s="38">
        <v>2.5</v>
      </c>
      <c r="L61" s="38">
        <f t="shared" si="31"/>
        <v>4.879635653871178</v>
      </c>
      <c r="M61" s="38">
        <v>0</v>
      </c>
      <c r="N61" s="38">
        <f t="shared" si="30"/>
        <v>0</v>
      </c>
      <c r="O61" s="38">
        <f t="shared" si="24"/>
        <v>96.125</v>
      </c>
      <c r="P61" s="45">
        <f t="shared" si="25"/>
        <v>236.68412236797022</v>
      </c>
    </row>
    <row r="62" spans="1:16" ht="30" customHeight="1" x14ac:dyDescent="0.25">
      <c r="A62" s="85">
        <v>23</v>
      </c>
      <c r="B62" s="94" t="s">
        <v>205</v>
      </c>
      <c r="C62" s="94" t="s">
        <v>206</v>
      </c>
      <c r="D62" s="82" t="s">
        <v>151</v>
      </c>
      <c r="E62" s="38">
        <v>47.704999999999998</v>
      </c>
      <c r="F62" s="38">
        <f t="shared" si="20"/>
        <v>11.92625</v>
      </c>
      <c r="G62" s="38">
        <f t="shared" si="32"/>
        <v>16.797535211267604</v>
      </c>
      <c r="H62" s="38">
        <v>63.3</v>
      </c>
      <c r="I62" s="38">
        <f t="shared" si="29"/>
        <v>163.14432989690721</v>
      </c>
      <c r="J62" s="45">
        <f t="shared" si="23"/>
        <v>179.94186510817482</v>
      </c>
      <c r="K62" s="38">
        <v>34.9</v>
      </c>
      <c r="L62" s="38">
        <f t="shared" si="31"/>
        <v>68.119713728041646</v>
      </c>
      <c r="M62" s="38">
        <v>40</v>
      </c>
      <c r="N62" s="38">
        <f t="shared" si="30"/>
        <v>44.444444444444443</v>
      </c>
      <c r="O62" s="38">
        <f t="shared" si="24"/>
        <v>150.12625</v>
      </c>
      <c r="P62" s="45">
        <f t="shared" si="25"/>
        <v>292.50602328066094</v>
      </c>
    </row>
    <row r="63" spans="1:16" ht="30" customHeight="1" x14ac:dyDescent="0.25">
      <c r="A63" s="85">
        <v>24</v>
      </c>
      <c r="B63" s="94" t="s">
        <v>164</v>
      </c>
      <c r="C63" s="94" t="s">
        <v>165</v>
      </c>
      <c r="D63" s="82" t="s">
        <v>151</v>
      </c>
      <c r="E63" s="38">
        <v>10</v>
      </c>
      <c r="F63" s="38">
        <f t="shared" si="20"/>
        <v>2.5</v>
      </c>
      <c r="G63" s="38">
        <f t="shared" si="32"/>
        <v>3.5211267605633805</v>
      </c>
      <c r="H63" s="38">
        <v>133.65</v>
      </c>
      <c r="I63" s="38">
        <f t="shared" si="29"/>
        <v>344.45876288659792</v>
      </c>
      <c r="J63" s="45">
        <f t="shared" si="23"/>
        <v>347.97988964716131</v>
      </c>
      <c r="K63" s="38">
        <v>79.05</v>
      </c>
      <c r="L63" s="38">
        <f t="shared" si="31"/>
        <v>154.29407937540665</v>
      </c>
      <c r="M63" s="38">
        <v>80</v>
      </c>
      <c r="N63" s="38">
        <f t="shared" si="30"/>
        <v>88.888888888888886</v>
      </c>
      <c r="O63" s="38">
        <f t="shared" si="24"/>
        <v>295.2</v>
      </c>
      <c r="P63" s="45">
        <f t="shared" si="25"/>
        <v>591.16285791145685</v>
      </c>
    </row>
    <row r="64" spans="1:16" ht="30" customHeight="1" x14ac:dyDescent="0.25">
      <c r="A64" s="85">
        <v>25</v>
      </c>
      <c r="B64" s="94" t="s">
        <v>207</v>
      </c>
      <c r="C64" s="94" t="s">
        <v>208</v>
      </c>
      <c r="D64" s="82" t="s">
        <v>151</v>
      </c>
      <c r="E64" s="38">
        <v>184.64</v>
      </c>
      <c r="F64" s="38">
        <f t="shared" si="20"/>
        <v>46.16</v>
      </c>
      <c r="G64" s="38">
        <f t="shared" si="32"/>
        <v>65.014084507042256</v>
      </c>
      <c r="H64" s="38">
        <v>0</v>
      </c>
      <c r="I64" s="38">
        <f t="shared" si="29"/>
        <v>0</v>
      </c>
      <c r="J64" s="45">
        <f t="shared" si="23"/>
        <v>65.014084507042256</v>
      </c>
      <c r="K64" s="38">
        <v>58.85</v>
      </c>
      <c r="L64" s="38">
        <f t="shared" si="31"/>
        <v>114.86662329212753</v>
      </c>
      <c r="M64" s="38">
        <v>40</v>
      </c>
      <c r="N64" s="38">
        <f t="shared" si="30"/>
        <v>44.444444444444443</v>
      </c>
      <c r="O64" s="38">
        <f t="shared" si="24"/>
        <v>145.01</v>
      </c>
      <c r="P64" s="45">
        <f t="shared" si="25"/>
        <v>224.32515224361424</v>
      </c>
    </row>
    <row r="65" spans="1:16" ht="30" customHeight="1" x14ac:dyDescent="0.25">
      <c r="A65" s="85">
        <v>26</v>
      </c>
      <c r="B65" s="94" t="s">
        <v>166</v>
      </c>
      <c r="C65" s="94" t="s">
        <v>167</v>
      </c>
      <c r="D65" s="82" t="s">
        <v>151</v>
      </c>
      <c r="E65" s="38">
        <v>35</v>
      </c>
      <c r="F65" s="38">
        <f t="shared" si="20"/>
        <v>8.75</v>
      </c>
      <c r="G65" s="38">
        <f t="shared" si="32"/>
        <v>12.32394366197183</v>
      </c>
      <c r="H65" s="38">
        <v>139.5</v>
      </c>
      <c r="I65" s="38">
        <f t="shared" si="29"/>
        <v>359.53608247422682</v>
      </c>
      <c r="J65" s="45">
        <f t="shared" si="23"/>
        <v>371.86002613619866</v>
      </c>
      <c r="K65" s="38">
        <v>118.8</v>
      </c>
      <c r="L65" s="38">
        <f t="shared" si="31"/>
        <v>231.88028627195837</v>
      </c>
      <c r="M65" s="38">
        <v>180</v>
      </c>
      <c r="N65" s="38">
        <v>200</v>
      </c>
      <c r="O65" s="38">
        <f t="shared" si="24"/>
        <v>447.05</v>
      </c>
      <c r="P65" s="45">
        <f t="shared" si="25"/>
        <v>803.74031240815702</v>
      </c>
    </row>
    <row r="66" spans="1:16" ht="30" customHeight="1" x14ac:dyDescent="0.25">
      <c r="A66" s="85">
        <v>27</v>
      </c>
      <c r="B66" s="94" t="s">
        <v>209</v>
      </c>
      <c r="C66" s="94" t="s">
        <v>210</v>
      </c>
      <c r="D66" s="82" t="s">
        <v>151</v>
      </c>
      <c r="E66" s="38">
        <v>55.66</v>
      </c>
      <c r="F66" s="38">
        <f t="shared" si="20"/>
        <v>13.914999999999999</v>
      </c>
      <c r="G66" s="38">
        <f t="shared" si="32"/>
        <v>19.598591549295776</v>
      </c>
      <c r="H66" s="38">
        <v>60.15</v>
      </c>
      <c r="I66" s="38">
        <f t="shared" si="29"/>
        <v>155.0257731958763</v>
      </c>
      <c r="J66" s="45">
        <f t="shared" si="23"/>
        <v>174.62436474517207</v>
      </c>
      <c r="K66" s="38">
        <v>29</v>
      </c>
      <c r="L66" s="38">
        <f t="shared" si="31"/>
        <v>56.603773584905667</v>
      </c>
      <c r="M66" s="38">
        <v>40</v>
      </c>
      <c r="N66" s="38">
        <f t="shared" ref="N66:N69" si="33">M66*$N$41/$M$41</f>
        <v>44.444444444444443</v>
      </c>
      <c r="O66" s="38">
        <f t="shared" si="24"/>
        <v>143.065</v>
      </c>
      <c r="P66" s="45">
        <f t="shared" si="25"/>
        <v>275.6725827745222</v>
      </c>
    </row>
    <row r="67" spans="1:16" ht="30" customHeight="1" x14ac:dyDescent="0.25">
      <c r="A67" s="85">
        <v>28</v>
      </c>
      <c r="B67" s="94" t="s">
        <v>211</v>
      </c>
      <c r="C67" s="94" t="s">
        <v>212</v>
      </c>
      <c r="D67" s="82" t="s">
        <v>151</v>
      </c>
      <c r="E67" s="38">
        <v>71.875</v>
      </c>
      <c r="F67" s="38">
        <f t="shared" si="20"/>
        <v>17.96875</v>
      </c>
      <c r="G67" s="38">
        <f t="shared" si="32"/>
        <v>25.308098591549296</v>
      </c>
      <c r="H67" s="38">
        <v>15</v>
      </c>
      <c r="I67" s="38">
        <f t="shared" si="29"/>
        <v>38.659793814432987</v>
      </c>
      <c r="J67" s="45">
        <f t="shared" si="23"/>
        <v>63.967892405982283</v>
      </c>
      <c r="K67" s="38">
        <v>0</v>
      </c>
      <c r="L67" s="38">
        <f t="shared" si="31"/>
        <v>0</v>
      </c>
      <c r="M67" s="38">
        <v>0</v>
      </c>
      <c r="N67" s="38">
        <f t="shared" si="33"/>
        <v>0</v>
      </c>
      <c r="O67" s="38">
        <f t="shared" si="24"/>
        <v>32.96875</v>
      </c>
      <c r="P67" s="45">
        <f t="shared" si="25"/>
        <v>63.967892405982283</v>
      </c>
    </row>
    <row r="68" spans="1:16" ht="30" customHeight="1" x14ac:dyDescent="0.25">
      <c r="A68" s="85">
        <v>29</v>
      </c>
      <c r="B68" s="94" t="s">
        <v>213</v>
      </c>
      <c r="C68" s="94" t="s">
        <v>214</v>
      </c>
      <c r="D68" s="82" t="s">
        <v>151</v>
      </c>
      <c r="E68" s="38">
        <v>10</v>
      </c>
      <c r="F68" s="38">
        <f t="shared" si="20"/>
        <v>2.5</v>
      </c>
      <c r="G68" s="38">
        <f t="shared" si="32"/>
        <v>3.5211267605633805</v>
      </c>
      <c r="H68" s="38">
        <v>0</v>
      </c>
      <c r="I68" s="38">
        <f t="shared" si="29"/>
        <v>0</v>
      </c>
      <c r="J68" s="45">
        <f t="shared" si="23"/>
        <v>3.5211267605633805</v>
      </c>
      <c r="K68" s="38">
        <v>61.9</v>
      </c>
      <c r="L68" s="38">
        <f t="shared" si="31"/>
        <v>120.81977878985036</v>
      </c>
      <c r="M68" s="38">
        <v>0</v>
      </c>
      <c r="N68" s="38">
        <f t="shared" si="33"/>
        <v>0</v>
      </c>
      <c r="O68" s="38">
        <f t="shared" si="24"/>
        <v>64.400000000000006</v>
      </c>
      <c r="P68" s="45">
        <f t="shared" si="25"/>
        <v>124.34090555041374</v>
      </c>
    </row>
    <row r="69" spans="1:16" ht="30" customHeight="1" x14ac:dyDescent="0.25">
      <c r="A69" s="85">
        <v>30</v>
      </c>
      <c r="B69" s="94" t="s">
        <v>215</v>
      </c>
      <c r="C69" s="94" t="s">
        <v>216</v>
      </c>
      <c r="D69" s="82" t="s">
        <v>151</v>
      </c>
      <c r="E69" s="38">
        <v>51.81</v>
      </c>
      <c r="F69" s="38">
        <f t="shared" si="20"/>
        <v>12.952500000000001</v>
      </c>
      <c r="G69" s="38">
        <f t="shared" si="32"/>
        <v>18.242957746478872</v>
      </c>
      <c r="H69" s="38">
        <v>0</v>
      </c>
      <c r="I69" s="38">
        <f t="shared" si="29"/>
        <v>0</v>
      </c>
      <c r="J69" s="45">
        <f t="shared" si="23"/>
        <v>18.242957746478872</v>
      </c>
      <c r="K69" s="38">
        <v>40.450000000000003</v>
      </c>
      <c r="L69" s="38">
        <f t="shared" si="31"/>
        <v>78.952504879635654</v>
      </c>
      <c r="M69" s="38">
        <v>0</v>
      </c>
      <c r="N69" s="38">
        <f t="shared" si="33"/>
        <v>0</v>
      </c>
      <c r="O69" s="38">
        <f t="shared" si="24"/>
        <v>53.402500000000003</v>
      </c>
      <c r="P69" s="45">
        <f t="shared" si="25"/>
        <v>97.195462626114534</v>
      </c>
    </row>
    <row r="70" spans="1:16" ht="44.25" customHeight="1" x14ac:dyDescent="0.25">
      <c r="A70" s="247"/>
      <c r="B70" s="250"/>
      <c r="C70" s="250"/>
      <c r="D70" s="250"/>
      <c r="E70" s="250"/>
      <c r="F70" s="250"/>
      <c r="G70" s="250"/>
      <c r="H70" s="250"/>
      <c r="I70" s="250"/>
      <c r="J70" s="250"/>
      <c r="K70" s="250"/>
      <c r="L70" s="250"/>
      <c r="M70" s="250"/>
      <c r="N70" s="250"/>
      <c r="O70" s="250"/>
      <c r="P70" s="50"/>
    </row>
    <row r="71" spans="1:16" ht="38.25" x14ac:dyDescent="0.25">
      <c r="A71" s="91" t="s">
        <v>285</v>
      </c>
      <c r="B71" s="84" t="s">
        <v>264</v>
      </c>
      <c r="C71" s="92" t="s">
        <v>284</v>
      </c>
      <c r="D71" s="74" t="s">
        <v>266</v>
      </c>
      <c r="E71" s="252" t="s">
        <v>267</v>
      </c>
      <c r="F71" s="252"/>
      <c r="G71" s="252"/>
      <c r="H71" s="252"/>
      <c r="I71" s="252"/>
      <c r="J71" s="84"/>
      <c r="K71" s="252" t="s">
        <v>268</v>
      </c>
      <c r="L71" s="252"/>
      <c r="M71" s="252" t="s">
        <v>269</v>
      </c>
      <c r="N71" s="252"/>
      <c r="O71" s="84"/>
      <c r="P71" s="97"/>
    </row>
    <row r="72" spans="1:16" ht="64.5" x14ac:dyDescent="0.25">
      <c r="A72" s="249" t="s">
        <v>217</v>
      </c>
      <c r="B72" s="249"/>
      <c r="C72" s="249"/>
      <c r="D72" s="249"/>
      <c r="E72" s="79" t="s">
        <v>271</v>
      </c>
      <c r="F72" s="79" t="s">
        <v>272</v>
      </c>
      <c r="G72" s="79" t="s">
        <v>273</v>
      </c>
      <c r="H72" s="79" t="s">
        <v>274</v>
      </c>
      <c r="I72" s="59" t="s">
        <v>275</v>
      </c>
      <c r="J72" s="80" t="s">
        <v>276</v>
      </c>
      <c r="K72" s="79" t="s">
        <v>271</v>
      </c>
      <c r="L72" s="81" t="s">
        <v>277</v>
      </c>
      <c r="M72" s="79" t="s">
        <v>278</v>
      </c>
      <c r="N72" s="79" t="s">
        <v>282</v>
      </c>
      <c r="O72" s="84" t="s">
        <v>270</v>
      </c>
      <c r="P72" s="84" t="s">
        <v>279</v>
      </c>
    </row>
    <row r="73" spans="1:16" ht="30" customHeight="1" x14ac:dyDescent="0.25">
      <c r="A73" s="85">
        <v>1</v>
      </c>
      <c r="B73" s="94" t="s">
        <v>58</v>
      </c>
      <c r="C73" s="94" t="s">
        <v>59</v>
      </c>
      <c r="D73" s="82" t="s">
        <v>736</v>
      </c>
      <c r="E73" s="38">
        <v>10</v>
      </c>
      <c r="F73" s="38">
        <f t="shared" ref="F73:F77" si="34">E73/4</f>
        <v>2.5</v>
      </c>
      <c r="G73" s="38">
        <f>F73/$F$75*$G$75</f>
        <v>18.315018315018317</v>
      </c>
      <c r="H73" s="38">
        <v>0</v>
      </c>
      <c r="I73" s="38">
        <f>H73/H76*I76</f>
        <v>0</v>
      </c>
      <c r="J73" s="38">
        <f t="shared" ref="J73:J76" si="35">G73+I73</f>
        <v>18.315018315018317</v>
      </c>
      <c r="K73" s="38">
        <v>25</v>
      </c>
      <c r="L73" s="45">
        <f>K73/$K$74*$L$74</f>
        <v>38.187372708757636</v>
      </c>
      <c r="M73" s="38">
        <v>0</v>
      </c>
      <c r="N73" s="38">
        <f>M73/M74*N74</f>
        <v>0</v>
      </c>
      <c r="O73" s="38">
        <f t="shared" ref="O73:O77" si="36">F73+H73+K73+M73</f>
        <v>27.5</v>
      </c>
      <c r="P73" s="38">
        <f t="shared" ref="P73:P77" si="37">J73+L73+N73</f>
        <v>56.502391023775957</v>
      </c>
    </row>
    <row r="74" spans="1:16" ht="30" customHeight="1" x14ac:dyDescent="0.25">
      <c r="A74" s="85">
        <v>2</v>
      </c>
      <c r="B74" s="94" t="s">
        <v>70</v>
      </c>
      <c r="C74" s="94" t="s">
        <v>71</v>
      </c>
      <c r="D74" s="82" t="s">
        <v>736</v>
      </c>
      <c r="E74" s="38">
        <v>45</v>
      </c>
      <c r="F74" s="38">
        <f t="shared" si="34"/>
        <v>11.25</v>
      </c>
      <c r="G74" s="38">
        <f>F74/$F$75*$G$75</f>
        <v>82.417582417582423</v>
      </c>
      <c r="H74" s="38">
        <v>33.299999999999997</v>
      </c>
      <c r="I74" s="38">
        <f>H74/$H$76*$I$76</f>
        <v>90.785169029443821</v>
      </c>
      <c r="J74" s="38">
        <f t="shared" si="35"/>
        <v>173.20275144702623</v>
      </c>
      <c r="K74" s="38">
        <v>196.4</v>
      </c>
      <c r="L74" s="38">
        <v>300</v>
      </c>
      <c r="M74" s="38">
        <v>40</v>
      </c>
      <c r="N74" s="38">
        <v>200</v>
      </c>
      <c r="O74" s="38">
        <f t="shared" si="36"/>
        <v>280.95</v>
      </c>
      <c r="P74" s="38">
        <f t="shared" si="37"/>
        <v>673.20275144702623</v>
      </c>
    </row>
    <row r="75" spans="1:16" ht="30" customHeight="1" x14ac:dyDescent="0.25">
      <c r="A75" s="85">
        <v>3</v>
      </c>
      <c r="B75" s="94" t="s">
        <v>879</v>
      </c>
      <c r="C75" s="94" t="s">
        <v>880</v>
      </c>
      <c r="D75" s="82" t="s">
        <v>736</v>
      </c>
      <c r="E75" s="38">
        <v>68.25</v>
      </c>
      <c r="F75" s="38">
        <f t="shared" si="34"/>
        <v>17.0625</v>
      </c>
      <c r="G75" s="38">
        <v>125</v>
      </c>
      <c r="H75" s="38">
        <v>0</v>
      </c>
      <c r="I75" s="38">
        <f>H75/H76*I76</f>
        <v>0</v>
      </c>
      <c r="J75" s="38">
        <f t="shared" si="35"/>
        <v>125</v>
      </c>
      <c r="K75" s="38">
        <v>70</v>
      </c>
      <c r="L75" s="45">
        <f>K75/$K$74*$L$74</f>
        <v>106.92464358452139</v>
      </c>
      <c r="M75" s="38">
        <v>30</v>
      </c>
      <c r="N75" s="38">
        <f>M75/M74*N74</f>
        <v>150</v>
      </c>
      <c r="O75" s="38">
        <f t="shared" si="36"/>
        <v>117.0625</v>
      </c>
      <c r="P75" s="38">
        <f t="shared" si="37"/>
        <v>381.92464358452139</v>
      </c>
    </row>
    <row r="76" spans="1:16" ht="30" customHeight="1" x14ac:dyDescent="0.25">
      <c r="A76" s="85">
        <v>4</v>
      </c>
      <c r="B76" s="94" t="s">
        <v>218</v>
      </c>
      <c r="C76" s="94" t="s">
        <v>219</v>
      </c>
      <c r="D76" s="82" t="s">
        <v>736</v>
      </c>
      <c r="E76" s="38">
        <v>10</v>
      </c>
      <c r="F76" s="38">
        <f t="shared" si="34"/>
        <v>2.5</v>
      </c>
      <c r="G76" s="38">
        <f t="shared" ref="G76:G77" si="38">F76/$F$75*$G$75</f>
        <v>18.315018315018317</v>
      </c>
      <c r="H76" s="38">
        <v>137.55000000000001</v>
      </c>
      <c r="I76" s="38">
        <v>375</v>
      </c>
      <c r="J76" s="38">
        <f t="shared" si="35"/>
        <v>393.31501831501834</v>
      </c>
      <c r="K76" s="38">
        <v>39.65</v>
      </c>
      <c r="L76" s="45">
        <f t="shared" ref="L76:L77" si="39">K76/$K$74*$L$74</f>
        <v>60.565173116089611</v>
      </c>
      <c r="M76" s="38">
        <v>0</v>
      </c>
      <c r="N76" s="38">
        <f>M76/M74*N74</f>
        <v>0</v>
      </c>
      <c r="O76" s="38">
        <f t="shared" si="36"/>
        <v>179.70000000000002</v>
      </c>
      <c r="P76" s="38">
        <f t="shared" si="37"/>
        <v>453.88019143110796</v>
      </c>
    </row>
    <row r="77" spans="1:16" ht="30" customHeight="1" x14ac:dyDescent="0.25">
      <c r="A77" s="85">
        <v>5</v>
      </c>
      <c r="B77" s="94" t="s">
        <v>681</v>
      </c>
      <c r="C77" s="94" t="s">
        <v>680</v>
      </c>
      <c r="D77" s="82" t="s">
        <v>736</v>
      </c>
      <c r="E77" s="38">
        <v>10</v>
      </c>
      <c r="F77" s="38">
        <f t="shared" si="34"/>
        <v>2.5</v>
      </c>
      <c r="G77" s="38">
        <f t="shared" si="38"/>
        <v>18.315018315018317</v>
      </c>
      <c r="H77" s="38">
        <v>0</v>
      </c>
      <c r="I77" s="38">
        <f>H77/H76*I76</f>
        <v>0</v>
      </c>
      <c r="J77" s="38">
        <v>38.200000000000003</v>
      </c>
      <c r="K77" s="38">
        <v>0</v>
      </c>
      <c r="L77" s="45">
        <f t="shared" si="39"/>
        <v>0</v>
      </c>
      <c r="M77" s="38">
        <v>0</v>
      </c>
      <c r="N77" s="38">
        <f>M77/M74*N74</f>
        <v>0</v>
      </c>
      <c r="O77" s="38">
        <f t="shared" si="36"/>
        <v>2.5</v>
      </c>
      <c r="P77" s="38">
        <f t="shared" si="37"/>
        <v>38.200000000000003</v>
      </c>
    </row>
    <row r="78" spans="1:16" x14ac:dyDescent="0.25">
      <c r="A78" s="50"/>
      <c r="B78" s="50"/>
      <c r="C78" s="50"/>
      <c r="D78" s="50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</row>
    <row r="79" spans="1:16" x14ac:dyDescent="0.25">
      <c r="A79" s="50"/>
      <c r="B79" s="50"/>
      <c r="C79" s="50"/>
      <c r="D79" s="50"/>
      <c r="E79" s="50"/>
      <c r="F79" s="50"/>
      <c r="G79" s="50"/>
      <c r="H79" s="50"/>
      <c r="I79" s="90"/>
      <c r="J79" s="90"/>
      <c r="K79" s="50"/>
      <c r="L79" s="90"/>
      <c r="M79" s="50"/>
      <c r="N79" s="90"/>
      <c r="O79" s="50"/>
      <c r="P79" s="50"/>
    </row>
    <row r="80" spans="1:16" x14ac:dyDescent="0.25">
      <c r="A80" s="50"/>
      <c r="B80" s="50"/>
      <c r="C80" s="50"/>
      <c r="D80" s="50"/>
      <c r="E80" s="50"/>
      <c r="F80" s="50"/>
      <c r="G80" s="50"/>
      <c r="H80" s="50"/>
      <c r="I80" s="90"/>
      <c r="J80" s="90"/>
      <c r="K80" s="50"/>
      <c r="L80" s="90"/>
      <c r="M80" s="50"/>
      <c r="N80" s="90"/>
      <c r="O80" s="50"/>
      <c r="P80" s="50"/>
    </row>
    <row r="81" spans="1:16" x14ac:dyDescent="0.25">
      <c r="A81" s="50"/>
      <c r="B81" s="50"/>
      <c r="C81" s="50"/>
      <c r="D81" s="50"/>
      <c r="E81" s="50"/>
      <c r="F81" s="50"/>
      <c r="G81" s="50"/>
      <c r="H81" s="50"/>
      <c r="I81" s="90"/>
      <c r="J81" s="90"/>
      <c r="K81" s="50"/>
      <c r="L81" s="90"/>
      <c r="M81" s="50"/>
      <c r="N81" s="90"/>
      <c r="O81" s="50"/>
      <c r="P81" s="50"/>
    </row>
  </sheetData>
  <sheetProtection algorithmName="SHA-512" hashValue="MSUyT9Ihb+q406VjioP7KPDMBaj3AeoAqYX2M0Z+dkMRpyHtfl24D3hw9jMP6cUIqQnGDvk0cKyaUdcGxPBtWQ==" saltValue="8Pw8RMZ/fG1D0kxVAAVo7g==" spinCount="100000" sheet="1" objects="1" scenarios="1"/>
  <mergeCells count="25">
    <mergeCell ref="A16:O16"/>
    <mergeCell ref="E17:I17"/>
    <mergeCell ref="K17:L17"/>
    <mergeCell ref="M17:N17"/>
    <mergeCell ref="A1:O1"/>
    <mergeCell ref="E2:I2"/>
    <mergeCell ref="K2:L2"/>
    <mergeCell ref="M2:N2"/>
    <mergeCell ref="A3:D3"/>
    <mergeCell ref="E38:I38"/>
    <mergeCell ref="K38:L38"/>
    <mergeCell ref="M38:N38"/>
    <mergeCell ref="A37:O37"/>
    <mergeCell ref="A25:D25"/>
    <mergeCell ref="A18:D18"/>
    <mergeCell ref="A23:O23"/>
    <mergeCell ref="E24:I24"/>
    <mergeCell ref="K24:L24"/>
    <mergeCell ref="M24:N24"/>
    <mergeCell ref="A72:D72"/>
    <mergeCell ref="A39:D39"/>
    <mergeCell ref="A70:O70"/>
    <mergeCell ref="E71:I71"/>
    <mergeCell ref="K71:L71"/>
    <mergeCell ref="M71:N71"/>
  </mergeCells>
  <phoneticPr fontId="12" type="noConversion"/>
  <pageMargins left="0.75" right="0.75" top="1" bottom="1" header="0.5" footer="0.5"/>
  <pageSetup paperSize="9" scale="66" fitToHeight="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140"/>
  <sheetViews>
    <sheetView workbookViewId="0">
      <selection activeCell="U11" sqref="U11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16.85546875" style="7" customWidth="1"/>
    <col min="4" max="4" width="12.855468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11.42578125" style="17" bestFit="1" customWidth="1"/>
    <col min="13" max="13" width="9.140625" style="7"/>
    <col min="14" max="14" width="11.28515625" style="17" customWidth="1"/>
    <col min="15" max="15" width="10" style="7" customWidth="1"/>
    <col min="16" max="16" width="9.7109375" style="7" customWidth="1"/>
    <col min="17" max="17" width="18.140625" style="7" customWidth="1"/>
  </cols>
  <sheetData>
    <row r="1" spans="1:17" ht="15.75" x14ac:dyDescent="0.25">
      <c r="A1" s="246" t="s">
        <v>220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</row>
    <row r="2" spans="1:17" ht="38.25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84" t="s">
        <v>279</v>
      </c>
      <c r="Q2" s="78"/>
    </row>
    <row r="3" spans="1:17" ht="81.75" customHeight="1" x14ac:dyDescent="0.25">
      <c r="A3" s="249" t="s">
        <v>221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</row>
    <row r="4" spans="1:17" ht="30" customHeight="1" x14ac:dyDescent="0.25">
      <c r="A4" s="104">
        <v>1</v>
      </c>
      <c r="B4" s="94" t="s">
        <v>149</v>
      </c>
      <c r="C4" s="94" t="s">
        <v>150</v>
      </c>
      <c r="D4" s="82" t="s">
        <v>151</v>
      </c>
      <c r="E4" s="38">
        <v>174.92500000000001</v>
      </c>
      <c r="F4" s="38">
        <f>E4/4</f>
        <v>43.731250000000003</v>
      </c>
      <c r="G4" s="38">
        <v>125</v>
      </c>
      <c r="H4" s="38">
        <v>0</v>
      </c>
      <c r="I4" s="38">
        <f>H4/H7*I7</f>
        <v>0</v>
      </c>
      <c r="J4" s="45">
        <f>G4+I4</f>
        <v>125</v>
      </c>
      <c r="K4" s="38">
        <v>38.700000000000003</v>
      </c>
      <c r="L4" s="38">
        <f>K4/$K$11*$L$11</f>
        <v>75.536759921925835</v>
      </c>
      <c r="M4" s="38">
        <v>0</v>
      </c>
      <c r="N4" s="38">
        <f>M4*$N$13/$M$13</f>
        <v>0</v>
      </c>
      <c r="O4" s="38">
        <f>F4+H4+K4+M4</f>
        <v>82.431250000000006</v>
      </c>
      <c r="P4" s="45">
        <f>J4+L4+N4</f>
        <v>200.53675992192584</v>
      </c>
      <c r="Q4" s="70"/>
    </row>
    <row r="5" spans="1:17" ht="30" customHeight="1" x14ac:dyDescent="0.25">
      <c r="A5" s="104">
        <v>2</v>
      </c>
      <c r="B5" s="94" t="s">
        <v>152</v>
      </c>
      <c r="C5" s="94" t="s">
        <v>153</v>
      </c>
      <c r="D5" s="82" t="s">
        <v>151</v>
      </c>
      <c r="E5" s="38">
        <v>118.33</v>
      </c>
      <c r="F5" s="38">
        <f t="shared" ref="F5:F14" si="0">E5/4</f>
        <v>29.5825</v>
      </c>
      <c r="G5" s="38">
        <f>F5/$F$4*$G$4</f>
        <v>84.557667571816481</v>
      </c>
      <c r="H5" s="38">
        <v>0</v>
      </c>
      <c r="I5" s="38">
        <f t="shared" ref="I5:I6" si="1">H5/H8*I8</f>
        <v>0</v>
      </c>
      <c r="J5" s="45">
        <f t="shared" ref="J5:J14" si="2">G5+I5</f>
        <v>84.557667571816481</v>
      </c>
      <c r="K5" s="38">
        <v>35.75</v>
      </c>
      <c r="L5" s="38">
        <f t="shared" ref="L5:L14" si="3">K5/$K$11*$L$11</f>
        <v>69.778789850357853</v>
      </c>
      <c r="M5" s="38">
        <v>20</v>
      </c>
      <c r="N5" s="38">
        <f t="shared" ref="N5:N6" si="4">M5*$N$13/$M$13</f>
        <v>22.222222222222221</v>
      </c>
      <c r="O5" s="38">
        <f t="shared" ref="O5:O14" si="5">F5+H5+K5+M5</f>
        <v>85.332499999999996</v>
      </c>
      <c r="P5" s="45">
        <f t="shared" ref="P5:P14" si="6">J5+L5+N5</f>
        <v>176.55867964439656</v>
      </c>
      <c r="Q5" s="70"/>
    </row>
    <row r="6" spans="1:17" ht="30" customHeight="1" x14ac:dyDescent="0.25">
      <c r="A6" s="105">
        <v>3</v>
      </c>
      <c r="B6" s="94" t="s">
        <v>154</v>
      </c>
      <c r="C6" s="94" t="s">
        <v>155</v>
      </c>
      <c r="D6" s="106" t="s">
        <v>151</v>
      </c>
      <c r="E6" s="38">
        <v>69.364999999999995</v>
      </c>
      <c r="F6" s="38">
        <f t="shared" si="0"/>
        <v>17.341249999999999</v>
      </c>
      <c r="G6" s="38">
        <f t="shared" ref="G6:G14" si="7">F6/$F$4*$G$4</f>
        <v>49.567671859368289</v>
      </c>
      <c r="H6" s="38">
        <v>0</v>
      </c>
      <c r="I6" s="38">
        <f t="shared" si="1"/>
        <v>0</v>
      </c>
      <c r="J6" s="45">
        <f t="shared" si="2"/>
        <v>49.567671859368289</v>
      </c>
      <c r="K6" s="38">
        <v>109.75</v>
      </c>
      <c r="L6" s="38">
        <f t="shared" si="3"/>
        <v>214.21600520494471</v>
      </c>
      <c r="M6" s="38">
        <v>170</v>
      </c>
      <c r="N6" s="38">
        <f t="shared" si="4"/>
        <v>188.88888888888889</v>
      </c>
      <c r="O6" s="38">
        <f t="shared" si="5"/>
        <v>297.09125</v>
      </c>
      <c r="P6" s="45">
        <f t="shared" si="6"/>
        <v>452.67256595320191</v>
      </c>
      <c r="Q6" s="70"/>
    </row>
    <row r="7" spans="1:17" ht="30" customHeight="1" x14ac:dyDescent="0.25">
      <c r="A7" s="73">
        <v>4</v>
      </c>
      <c r="B7" s="94" t="s">
        <v>156</v>
      </c>
      <c r="C7" s="94" t="s">
        <v>157</v>
      </c>
      <c r="D7" s="82" t="s">
        <v>151</v>
      </c>
      <c r="E7" s="38">
        <v>28.6</v>
      </c>
      <c r="F7" s="38">
        <f t="shared" si="0"/>
        <v>7.15</v>
      </c>
      <c r="G7" s="38">
        <f t="shared" si="7"/>
        <v>20.437330284407601</v>
      </c>
      <c r="H7" s="38">
        <v>145.5</v>
      </c>
      <c r="I7" s="38">
        <v>375</v>
      </c>
      <c r="J7" s="45">
        <f t="shared" si="2"/>
        <v>395.43733028440761</v>
      </c>
      <c r="K7" s="38">
        <v>57.75</v>
      </c>
      <c r="L7" s="38">
        <f t="shared" si="3"/>
        <v>112.7195836044242</v>
      </c>
      <c r="M7" s="38">
        <v>180</v>
      </c>
      <c r="N7" s="38">
        <f>M7*$N$13/$M$13</f>
        <v>200</v>
      </c>
      <c r="O7" s="38">
        <f t="shared" si="5"/>
        <v>390.4</v>
      </c>
      <c r="P7" s="45">
        <f t="shared" si="6"/>
        <v>708.15691388883181</v>
      </c>
      <c r="Q7" s="70"/>
    </row>
    <row r="8" spans="1:17" ht="30" customHeight="1" x14ac:dyDescent="0.25">
      <c r="A8" s="73">
        <v>5</v>
      </c>
      <c r="B8" s="94" t="s">
        <v>189</v>
      </c>
      <c r="C8" s="94" t="s">
        <v>190</v>
      </c>
      <c r="D8" s="82" t="s">
        <v>151</v>
      </c>
      <c r="E8" s="38">
        <v>16.93</v>
      </c>
      <c r="F8" s="38">
        <f t="shared" si="0"/>
        <v>4.2324999999999999</v>
      </c>
      <c r="G8" s="38">
        <f t="shared" si="7"/>
        <v>12.098042018007718</v>
      </c>
      <c r="H8" s="38">
        <v>95.7</v>
      </c>
      <c r="I8" s="38">
        <f>H8/$H$7*$I$7</f>
        <v>246.64948453608247</v>
      </c>
      <c r="J8" s="45">
        <f t="shared" si="2"/>
        <v>258.7475265540902</v>
      </c>
      <c r="K8" s="38">
        <v>62.05</v>
      </c>
      <c r="L8" s="38">
        <f t="shared" si="3"/>
        <v>121.11255692908263</v>
      </c>
      <c r="M8" s="38">
        <v>30</v>
      </c>
      <c r="N8" s="38">
        <f>M8*$N$13/$M$13</f>
        <v>33.333333333333336</v>
      </c>
      <c r="O8" s="38">
        <f t="shared" si="5"/>
        <v>191.98250000000002</v>
      </c>
      <c r="P8" s="45">
        <f t="shared" si="6"/>
        <v>413.19341681650616</v>
      </c>
      <c r="Q8" s="70"/>
    </row>
    <row r="9" spans="1:17" ht="30" customHeight="1" x14ac:dyDescent="0.25">
      <c r="A9" s="73">
        <v>6</v>
      </c>
      <c r="B9" s="94" t="s">
        <v>158</v>
      </c>
      <c r="C9" s="94" t="s">
        <v>159</v>
      </c>
      <c r="D9" s="82" t="s">
        <v>151</v>
      </c>
      <c r="E9" s="38">
        <v>11.154999999999999</v>
      </c>
      <c r="F9" s="38">
        <f t="shared" si="0"/>
        <v>2.7887499999999998</v>
      </c>
      <c r="G9" s="38">
        <f t="shared" si="7"/>
        <v>7.9712734028869505</v>
      </c>
      <c r="H9" s="38">
        <v>78.599999999999994</v>
      </c>
      <c r="I9" s="38">
        <f t="shared" ref="I9:I14" si="8">H9/$H$7*$I$7</f>
        <v>202.57731958762886</v>
      </c>
      <c r="J9" s="45">
        <f t="shared" si="2"/>
        <v>210.54859299051583</v>
      </c>
      <c r="K9" s="38">
        <v>53.3</v>
      </c>
      <c r="L9" s="38">
        <f t="shared" si="3"/>
        <v>104.03383214053352</v>
      </c>
      <c r="M9" s="38">
        <v>0</v>
      </c>
      <c r="N9" s="38">
        <f t="shared" ref="N9:N10" si="9">M9*$N$13/$M$13</f>
        <v>0</v>
      </c>
      <c r="O9" s="38">
        <f t="shared" si="5"/>
        <v>134.68874999999997</v>
      </c>
      <c r="P9" s="45">
        <f t="shared" si="6"/>
        <v>314.58242513104938</v>
      </c>
      <c r="Q9" s="70"/>
    </row>
    <row r="10" spans="1:17" ht="30" customHeight="1" x14ac:dyDescent="0.25">
      <c r="A10" s="73">
        <v>7</v>
      </c>
      <c r="B10" s="94" t="s">
        <v>160</v>
      </c>
      <c r="C10" s="94" t="s">
        <v>161</v>
      </c>
      <c r="D10" s="82" t="s">
        <v>151</v>
      </c>
      <c r="E10" s="40">
        <v>16.25</v>
      </c>
      <c r="F10" s="38">
        <f t="shared" si="0"/>
        <v>4.0625</v>
      </c>
      <c r="G10" s="38">
        <f t="shared" si="7"/>
        <v>11.612119479777046</v>
      </c>
      <c r="H10" s="40">
        <v>61.05</v>
      </c>
      <c r="I10" s="38">
        <f t="shared" si="8"/>
        <v>157.34536082474227</v>
      </c>
      <c r="J10" s="45">
        <f t="shared" si="2"/>
        <v>168.95748030451932</v>
      </c>
      <c r="K10" s="40">
        <v>27.5</v>
      </c>
      <c r="L10" s="38">
        <f t="shared" si="3"/>
        <v>53.67599219258296</v>
      </c>
      <c r="M10" s="40">
        <v>20</v>
      </c>
      <c r="N10" s="38">
        <f t="shared" si="9"/>
        <v>22.222222222222221</v>
      </c>
      <c r="O10" s="38">
        <f t="shared" si="5"/>
        <v>112.6125</v>
      </c>
      <c r="P10" s="45">
        <f t="shared" si="6"/>
        <v>244.8556947193245</v>
      </c>
      <c r="Q10" s="70"/>
    </row>
    <row r="11" spans="1:17" ht="30" customHeight="1" x14ac:dyDescent="0.25">
      <c r="A11" s="73">
        <v>8</v>
      </c>
      <c r="B11" s="94" t="s">
        <v>162</v>
      </c>
      <c r="C11" s="94" t="s">
        <v>163</v>
      </c>
      <c r="D11" s="82" t="s">
        <v>151</v>
      </c>
      <c r="E11" s="38">
        <v>49.274999999999999</v>
      </c>
      <c r="F11" s="38">
        <f t="shared" si="0"/>
        <v>12.31875</v>
      </c>
      <c r="G11" s="38">
        <f t="shared" si="7"/>
        <v>35.211519222523933</v>
      </c>
      <c r="H11" s="38">
        <v>33.450000000000003</v>
      </c>
      <c r="I11" s="38">
        <f t="shared" si="8"/>
        <v>86.211340206185568</v>
      </c>
      <c r="J11" s="45">
        <f t="shared" si="2"/>
        <v>121.4228594287095</v>
      </c>
      <c r="K11" s="38">
        <v>153.69999999999999</v>
      </c>
      <c r="L11" s="38">
        <v>300</v>
      </c>
      <c r="M11" s="38">
        <v>20</v>
      </c>
      <c r="N11" s="38">
        <f>M11*$N$13/$M$13</f>
        <v>22.222222222222221</v>
      </c>
      <c r="O11" s="38">
        <f t="shared" si="5"/>
        <v>219.46875</v>
      </c>
      <c r="P11" s="45">
        <f t="shared" si="6"/>
        <v>443.64508165093173</v>
      </c>
      <c r="Q11" s="70"/>
    </row>
    <row r="12" spans="1:17" ht="30" customHeight="1" x14ac:dyDescent="0.25">
      <c r="A12" s="73">
        <v>9</v>
      </c>
      <c r="B12" s="94" t="s">
        <v>164</v>
      </c>
      <c r="C12" s="94" t="s">
        <v>165</v>
      </c>
      <c r="D12" s="82" t="s">
        <v>151</v>
      </c>
      <c r="E12" s="38">
        <v>10</v>
      </c>
      <c r="F12" s="38">
        <f t="shared" si="0"/>
        <v>2.5</v>
      </c>
      <c r="G12" s="38">
        <f t="shared" si="7"/>
        <v>7.1459196798627973</v>
      </c>
      <c r="H12" s="38">
        <v>133.65</v>
      </c>
      <c r="I12" s="38">
        <f t="shared" si="8"/>
        <v>344.45876288659798</v>
      </c>
      <c r="J12" s="45">
        <f t="shared" si="2"/>
        <v>351.60468256646078</v>
      </c>
      <c r="K12" s="38">
        <v>79.05</v>
      </c>
      <c r="L12" s="38">
        <f t="shared" si="3"/>
        <v>154.29407937540662</v>
      </c>
      <c r="M12" s="38">
        <v>80</v>
      </c>
      <c r="N12" s="38">
        <f>M12*$N$13/$M$13</f>
        <v>88.888888888888886</v>
      </c>
      <c r="O12" s="38">
        <f t="shared" si="5"/>
        <v>295.2</v>
      </c>
      <c r="P12" s="45">
        <f t="shared" si="6"/>
        <v>594.78765083075632</v>
      </c>
      <c r="Q12" s="70"/>
    </row>
    <row r="13" spans="1:17" ht="30" customHeight="1" x14ac:dyDescent="0.25">
      <c r="A13" s="73">
        <v>10</v>
      </c>
      <c r="B13" s="94" t="s">
        <v>166</v>
      </c>
      <c r="C13" s="94" t="s">
        <v>167</v>
      </c>
      <c r="D13" s="82" t="s">
        <v>151</v>
      </c>
      <c r="E13" s="38">
        <v>35</v>
      </c>
      <c r="F13" s="38">
        <f t="shared" si="0"/>
        <v>8.75</v>
      </c>
      <c r="G13" s="38">
        <f t="shared" si="7"/>
        <v>25.010718879519793</v>
      </c>
      <c r="H13" s="38">
        <v>139.5</v>
      </c>
      <c r="I13" s="38">
        <f t="shared" si="8"/>
        <v>359.53608247422682</v>
      </c>
      <c r="J13" s="45">
        <f t="shared" si="2"/>
        <v>384.54680135374662</v>
      </c>
      <c r="K13" s="38">
        <v>118.8</v>
      </c>
      <c r="L13" s="38">
        <f t="shared" si="3"/>
        <v>231.88028627195837</v>
      </c>
      <c r="M13" s="38">
        <v>180</v>
      </c>
      <c r="N13" s="38">
        <v>200</v>
      </c>
      <c r="O13" s="38">
        <f t="shared" si="5"/>
        <v>447.05</v>
      </c>
      <c r="P13" s="45">
        <f t="shared" si="6"/>
        <v>816.42708762570498</v>
      </c>
      <c r="Q13" s="70"/>
    </row>
    <row r="14" spans="1:17" ht="30" customHeight="1" x14ac:dyDescent="0.25">
      <c r="A14" s="73">
        <v>11</v>
      </c>
      <c r="B14" s="94" t="s">
        <v>209</v>
      </c>
      <c r="C14" s="94" t="s">
        <v>210</v>
      </c>
      <c r="D14" s="82" t="s">
        <v>151</v>
      </c>
      <c r="E14" s="38">
        <v>55.66</v>
      </c>
      <c r="F14" s="38">
        <f t="shared" si="0"/>
        <v>13.914999999999999</v>
      </c>
      <c r="G14" s="38">
        <f t="shared" si="7"/>
        <v>39.774188938116332</v>
      </c>
      <c r="H14" s="38">
        <v>60.15</v>
      </c>
      <c r="I14" s="38">
        <f t="shared" si="8"/>
        <v>155.02577319587627</v>
      </c>
      <c r="J14" s="45">
        <f t="shared" si="2"/>
        <v>194.79996213399261</v>
      </c>
      <c r="K14" s="38">
        <v>29</v>
      </c>
      <c r="L14" s="38">
        <f t="shared" si="3"/>
        <v>56.603773584905667</v>
      </c>
      <c r="M14" s="38">
        <v>40</v>
      </c>
      <c r="N14" s="38">
        <f>M14*$N$13/$M$13</f>
        <v>44.444444444444443</v>
      </c>
      <c r="O14" s="38">
        <f t="shared" si="5"/>
        <v>143.065</v>
      </c>
      <c r="P14" s="45">
        <f t="shared" si="6"/>
        <v>295.8481801633427</v>
      </c>
      <c r="Q14" s="70"/>
    </row>
    <row r="15" spans="1:17" ht="37.5" customHeight="1" x14ac:dyDescent="0.25">
      <c r="A15" s="60"/>
      <c r="B15" s="107"/>
      <c r="C15" s="107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</row>
    <row r="16" spans="1:17" x14ac:dyDescent="0.25">
      <c r="A16" s="89"/>
      <c r="B16" s="89"/>
      <c r="C16" s="89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  <c r="Q16" s="50"/>
    </row>
    <row r="17" spans="1:17" x14ac:dyDescent="0.25">
      <c r="A17" s="89"/>
      <c r="B17" s="89"/>
      <c r="C17" s="89"/>
      <c r="D17" s="50"/>
      <c r="E17" s="50"/>
      <c r="F17" s="50"/>
      <c r="G17" s="50"/>
      <c r="H17" s="50"/>
      <c r="I17" s="90"/>
      <c r="J17" s="90"/>
      <c r="K17" s="50"/>
      <c r="L17" s="90"/>
      <c r="M17" s="50"/>
      <c r="N17" s="90"/>
      <c r="O17" s="50"/>
      <c r="P17" s="50"/>
      <c r="Q17" s="50"/>
    </row>
    <row r="18" spans="1:17" ht="15.75" x14ac:dyDescent="0.25">
      <c r="A18" s="253"/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50"/>
      <c r="Q18" s="50"/>
    </row>
    <row r="19" spans="1:17" ht="38.25" x14ac:dyDescent="0.25">
      <c r="A19" s="91" t="s">
        <v>285</v>
      </c>
      <c r="B19" s="84" t="s">
        <v>264</v>
      </c>
      <c r="C19" s="92" t="s">
        <v>284</v>
      </c>
      <c r="D19" s="74" t="s">
        <v>266</v>
      </c>
      <c r="E19" s="252" t="s">
        <v>267</v>
      </c>
      <c r="F19" s="252"/>
      <c r="G19" s="252"/>
      <c r="H19" s="252"/>
      <c r="I19" s="252"/>
      <c r="J19" s="84"/>
      <c r="K19" s="252" t="s">
        <v>268</v>
      </c>
      <c r="L19" s="252"/>
      <c r="M19" s="252" t="s">
        <v>269</v>
      </c>
      <c r="N19" s="252"/>
      <c r="O19" s="84"/>
      <c r="P19" s="97"/>
      <c r="Q19" s="78"/>
    </row>
    <row r="20" spans="1:17" ht="85.5" customHeight="1" x14ac:dyDescent="0.25">
      <c r="A20" s="249" t="s">
        <v>222</v>
      </c>
      <c r="B20" s="249"/>
      <c r="C20" s="249"/>
      <c r="D20" s="249"/>
      <c r="E20" s="79" t="s">
        <v>271</v>
      </c>
      <c r="F20" s="79" t="s">
        <v>272</v>
      </c>
      <c r="G20" s="79" t="s">
        <v>273</v>
      </c>
      <c r="H20" s="79" t="s">
        <v>274</v>
      </c>
      <c r="I20" s="59" t="s">
        <v>275</v>
      </c>
      <c r="J20" s="80" t="s">
        <v>276</v>
      </c>
      <c r="K20" s="79" t="s">
        <v>271</v>
      </c>
      <c r="L20" s="81" t="s">
        <v>277</v>
      </c>
      <c r="M20" s="79" t="s">
        <v>278</v>
      </c>
      <c r="N20" s="79" t="s">
        <v>282</v>
      </c>
      <c r="O20" s="84" t="s">
        <v>270</v>
      </c>
      <c r="P20" s="84" t="s">
        <v>279</v>
      </c>
      <c r="Q20" s="50"/>
    </row>
    <row r="21" spans="1:17" ht="30" customHeight="1" x14ac:dyDescent="0.25">
      <c r="A21" s="85">
        <v>1</v>
      </c>
      <c r="B21" s="94" t="s">
        <v>223</v>
      </c>
      <c r="C21" s="108" t="s">
        <v>224</v>
      </c>
      <c r="D21" s="82" t="s">
        <v>151</v>
      </c>
      <c r="E21" s="38">
        <v>78.2</v>
      </c>
      <c r="F21" s="38">
        <f>E21/4</f>
        <v>19.55</v>
      </c>
      <c r="G21" s="38">
        <f>F21*$G$44/$F$44</f>
        <v>27.535211267605632</v>
      </c>
      <c r="H21" s="38">
        <v>0</v>
      </c>
      <c r="I21" s="38">
        <f>H21/H32*I32</f>
        <v>0</v>
      </c>
      <c r="J21" s="38">
        <f>G21+I21</f>
        <v>27.535211267605632</v>
      </c>
      <c r="K21" s="38">
        <v>79.849999999999994</v>
      </c>
      <c r="L21" s="45">
        <f>K21*$L$27/$K$27</f>
        <v>120.5889755852001</v>
      </c>
      <c r="M21" s="38">
        <v>20</v>
      </c>
      <c r="N21" s="38">
        <f>M21/M27*N27</f>
        <v>21.052631578947366</v>
      </c>
      <c r="O21" s="38">
        <f>F21+H21+K21+M21</f>
        <v>119.39999999999999</v>
      </c>
      <c r="P21" s="38">
        <f>J21+L21+N21</f>
        <v>169.17681843175311</v>
      </c>
      <c r="Q21" s="103"/>
    </row>
    <row r="22" spans="1:17" ht="30" customHeight="1" x14ac:dyDescent="0.25">
      <c r="A22" s="85">
        <v>2</v>
      </c>
      <c r="B22" s="94" t="s">
        <v>175</v>
      </c>
      <c r="C22" s="108" t="s">
        <v>176</v>
      </c>
      <c r="D22" s="82" t="s">
        <v>151</v>
      </c>
      <c r="E22" s="38">
        <v>10</v>
      </c>
      <c r="F22" s="38">
        <f t="shared" ref="F22:F52" si="10">E22/4</f>
        <v>2.5</v>
      </c>
      <c r="G22" s="38">
        <f t="shared" ref="G22:G43" si="11">F22*$G$44/$F$44</f>
        <v>3.5211267605633805</v>
      </c>
      <c r="H22" s="38">
        <v>68.7</v>
      </c>
      <c r="I22" s="38">
        <f>H22*$I$32/$H$32</f>
        <v>177.06185567010309</v>
      </c>
      <c r="J22" s="38">
        <f t="shared" ref="J22:J52" si="12">G22+I22</f>
        <v>180.58298243066648</v>
      </c>
      <c r="K22" s="38">
        <v>1.4</v>
      </c>
      <c r="L22" s="45">
        <f t="shared" ref="L22:L26" si="13">K22*$L$27/$K$27</f>
        <v>2.114271331487541</v>
      </c>
      <c r="M22" s="38">
        <v>0</v>
      </c>
      <c r="N22" s="38">
        <f>M22/M27*N27</f>
        <v>0</v>
      </c>
      <c r="O22" s="38">
        <f t="shared" ref="O22:O52" si="14">F22+H22+K22+M22</f>
        <v>72.600000000000009</v>
      </c>
      <c r="P22" s="38">
        <f t="shared" ref="P22:P52" si="15">J22+L22+N22</f>
        <v>182.69725376215402</v>
      </c>
      <c r="Q22" s="103"/>
    </row>
    <row r="23" spans="1:17" ht="30" customHeight="1" x14ac:dyDescent="0.25">
      <c r="A23" s="85">
        <v>3</v>
      </c>
      <c r="B23" s="94" t="s">
        <v>177</v>
      </c>
      <c r="C23" s="108" t="s">
        <v>178</v>
      </c>
      <c r="D23" s="82" t="s">
        <v>151</v>
      </c>
      <c r="E23" s="38">
        <v>52.45</v>
      </c>
      <c r="F23" s="38">
        <f t="shared" si="10"/>
        <v>13.112500000000001</v>
      </c>
      <c r="G23" s="38">
        <f t="shared" si="11"/>
        <v>18.468309859154928</v>
      </c>
      <c r="H23" s="38">
        <v>0</v>
      </c>
      <c r="I23" s="38">
        <f t="shared" ref="I23:I52" si="16">H23*$I$32/$H$32</f>
        <v>0</v>
      </c>
      <c r="J23" s="38">
        <f t="shared" si="12"/>
        <v>18.468309859154928</v>
      </c>
      <c r="K23" s="38">
        <v>79.05</v>
      </c>
      <c r="L23" s="45">
        <f t="shared" si="13"/>
        <v>119.38082053863579</v>
      </c>
      <c r="M23" s="38">
        <v>180</v>
      </c>
      <c r="N23" s="38">
        <f>M23/M27*N27</f>
        <v>189.4736842105263</v>
      </c>
      <c r="O23" s="38">
        <f t="shared" si="14"/>
        <v>272.16250000000002</v>
      </c>
      <c r="P23" s="38">
        <f t="shared" si="15"/>
        <v>327.322814608317</v>
      </c>
      <c r="Q23" s="103"/>
    </row>
    <row r="24" spans="1:17" ht="30" customHeight="1" x14ac:dyDescent="0.25">
      <c r="A24" s="85">
        <v>4</v>
      </c>
      <c r="B24" s="94" t="s">
        <v>149</v>
      </c>
      <c r="C24" s="108" t="s">
        <v>150</v>
      </c>
      <c r="D24" s="82" t="s">
        <v>151</v>
      </c>
      <c r="E24" s="38">
        <v>174.92500000000001</v>
      </c>
      <c r="F24" s="38">
        <f t="shared" si="10"/>
        <v>43.731250000000003</v>
      </c>
      <c r="G24" s="38">
        <f t="shared" si="11"/>
        <v>61.593309859154928</v>
      </c>
      <c r="H24" s="38">
        <v>0</v>
      </c>
      <c r="I24" s="38">
        <f t="shared" si="16"/>
        <v>0</v>
      </c>
      <c r="J24" s="38">
        <f t="shared" si="12"/>
        <v>61.593309859154928</v>
      </c>
      <c r="K24" s="38">
        <v>38.700000000000003</v>
      </c>
      <c r="L24" s="45">
        <f t="shared" si="13"/>
        <v>58.444500377548451</v>
      </c>
      <c r="M24" s="38">
        <v>0</v>
      </c>
      <c r="N24" s="38">
        <f>M24/M27*N27</f>
        <v>0</v>
      </c>
      <c r="O24" s="38">
        <f t="shared" si="14"/>
        <v>82.431250000000006</v>
      </c>
      <c r="P24" s="38">
        <f t="shared" si="15"/>
        <v>120.03781023670338</v>
      </c>
      <c r="Q24" s="103"/>
    </row>
    <row r="25" spans="1:17" ht="30" customHeight="1" x14ac:dyDescent="0.25">
      <c r="A25" s="85">
        <v>5</v>
      </c>
      <c r="B25" s="94" t="s">
        <v>179</v>
      </c>
      <c r="C25" s="108" t="s">
        <v>180</v>
      </c>
      <c r="D25" s="82" t="s">
        <v>151</v>
      </c>
      <c r="E25" s="38">
        <v>10</v>
      </c>
      <c r="F25" s="38">
        <f t="shared" si="10"/>
        <v>2.5</v>
      </c>
      <c r="G25" s="38">
        <f t="shared" si="11"/>
        <v>3.5211267605633805</v>
      </c>
      <c r="H25" s="38">
        <v>33</v>
      </c>
      <c r="I25" s="38">
        <f t="shared" si="16"/>
        <v>85.051546391752581</v>
      </c>
      <c r="J25" s="38">
        <f t="shared" si="12"/>
        <v>88.572673152315957</v>
      </c>
      <c r="K25" s="38">
        <v>0</v>
      </c>
      <c r="L25" s="45">
        <f t="shared" si="13"/>
        <v>0</v>
      </c>
      <c r="M25" s="38">
        <v>0</v>
      </c>
      <c r="N25" s="38">
        <f>M25/M27*N27</f>
        <v>0</v>
      </c>
      <c r="O25" s="38">
        <f t="shared" si="14"/>
        <v>35.5</v>
      </c>
      <c r="P25" s="38">
        <f t="shared" si="15"/>
        <v>88.572673152315957</v>
      </c>
      <c r="Q25" s="103"/>
    </row>
    <row r="26" spans="1:17" ht="30" customHeight="1" x14ac:dyDescent="0.25">
      <c r="A26" s="85">
        <v>6</v>
      </c>
      <c r="B26" s="94" t="s">
        <v>152</v>
      </c>
      <c r="C26" s="108" t="s">
        <v>153</v>
      </c>
      <c r="D26" s="82" t="s">
        <v>151</v>
      </c>
      <c r="E26" s="38">
        <v>118.33</v>
      </c>
      <c r="F26" s="38">
        <f t="shared" si="10"/>
        <v>29.5825</v>
      </c>
      <c r="G26" s="38">
        <f t="shared" si="11"/>
        <v>41.66549295774648</v>
      </c>
      <c r="H26" s="38">
        <v>0</v>
      </c>
      <c r="I26" s="38">
        <f t="shared" si="16"/>
        <v>0</v>
      </c>
      <c r="J26" s="38">
        <f t="shared" si="12"/>
        <v>41.66549295774648</v>
      </c>
      <c r="K26" s="38">
        <v>35.75</v>
      </c>
      <c r="L26" s="45">
        <f t="shared" si="13"/>
        <v>53.989428643342563</v>
      </c>
      <c r="M26" s="38">
        <v>20</v>
      </c>
      <c r="N26" s="38">
        <f>M26/M27*N27</f>
        <v>21.052631578947366</v>
      </c>
      <c r="O26" s="38">
        <f t="shared" si="14"/>
        <v>85.332499999999996</v>
      </c>
      <c r="P26" s="38">
        <f t="shared" si="15"/>
        <v>116.70755318003641</v>
      </c>
      <c r="Q26" s="103"/>
    </row>
    <row r="27" spans="1:17" ht="30" customHeight="1" x14ac:dyDescent="0.25">
      <c r="A27" s="85">
        <v>7</v>
      </c>
      <c r="B27" s="94" t="s">
        <v>225</v>
      </c>
      <c r="C27" s="108" t="s">
        <v>226</v>
      </c>
      <c r="D27" s="82" t="s">
        <v>151</v>
      </c>
      <c r="E27" s="38">
        <v>137.69499999999999</v>
      </c>
      <c r="F27" s="38">
        <f t="shared" si="10"/>
        <v>34.423749999999998</v>
      </c>
      <c r="G27" s="38">
        <f t="shared" si="11"/>
        <v>48.484154929577464</v>
      </c>
      <c r="H27" s="38">
        <v>0</v>
      </c>
      <c r="I27" s="38">
        <f t="shared" si="16"/>
        <v>0</v>
      </c>
      <c r="J27" s="38">
        <f t="shared" si="12"/>
        <v>48.484154929577464</v>
      </c>
      <c r="K27" s="38">
        <v>198.65</v>
      </c>
      <c r="L27" s="38">
        <v>300</v>
      </c>
      <c r="M27" s="38">
        <v>190</v>
      </c>
      <c r="N27" s="38">
        <v>200</v>
      </c>
      <c r="O27" s="38">
        <f t="shared" si="14"/>
        <v>423.07375000000002</v>
      </c>
      <c r="P27" s="38">
        <f t="shared" si="15"/>
        <v>548.48415492957747</v>
      </c>
      <c r="Q27" s="103"/>
    </row>
    <row r="28" spans="1:17" ht="30" customHeight="1" x14ac:dyDescent="0.25">
      <c r="A28" s="85">
        <v>8</v>
      </c>
      <c r="B28" s="94" t="s">
        <v>154</v>
      </c>
      <c r="C28" s="108" t="s">
        <v>155</v>
      </c>
      <c r="D28" s="82" t="s">
        <v>151</v>
      </c>
      <c r="E28" s="38">
        <v>69.364999999999995</v>
      </c>
      <c r="F28" s="38">
        <f t="shared" si="10"/>
        <v>17.341249999999999</v>
      </c>
      <c r="G28" s="38">
        <f t="shared" si="11"/>
        <v>24.424295774647888</v>
      </c>
      <c r="H28" s="38">
        <v>0</v>
      </c>
      <c r="I28" s="38">
        <f t="shared" si="16"/>
        <v>0</v>
      </c>
      <c r="J28" s="38">
        <f t="shared" si="12"/>
        <v>24.424295774647888</v>
      </c>
      <c r="K28" s="38">
        <v>109.75</v>
      </c>
      <c r="L28" s="45">
        <f t="shared" ref="L28:L52" si="17">K28*$L$27/$K$27</f>
        <v>165.74377045054115</v>
      </c>
      <c r="M28" s="38">
        <v>170</v>
      </c>
      <c r="N28" s="38">
        <f>M28/M27*N27</f>
        <v>178.94736842105263</v>
      </c>
      <c r="O28" s="38">
        <f t="shared" si="14"/>
        <v>297.09125</v>
      </c>
      <c r="P28" s="38">
        <f t="shared" si="15"/>
        <v>369.11543464624162</v>
      </c>
      <c r="Q28" s="103"/>
    </row>
    <row r="29" spans="1:17" ht="30" customHeight="1" x14ac:dyDescent="0.25">
      <c r="A29" s="85">
        <v>9</v>
      </c>
      <c r="B29" s="94" t="s">
        <v>181</v>
      </c>
      <c r="C29" s="108" t="s">
        <v>182</v>
      </c>
      <c r="D29" s="82" t="s">
        <v>151</v>
      </c>
      <c r="E29" s="38">
        <v>225</v>
      </c>
      <c r="F29" s="38">
        <f t="shared" si="10"/>
        <v>56.25</v>
      </c>
      <c r="G29" s="38">
        <f t="shared" si="11"/>
        <v>79.225352112676063</v>
      </c>
      <c r="H29" s="38">
        <v>0</v>
      </c>
      <c r="I29" s="38">
        <f t="shared" si="16"/>
        <v>0</v>
      </c>
      <c r="J29" s="38">
        <f t="shared" si="12"/>
        <v>79.225352112676063</v>
      </c>
      <c r="K29" s="38">
        <v>2.6</v>
      </c>
      <c r="L29" s="45">
        <f t="shared" si="17"/>
        <v>3.9265039013340046</v>
      </c>
      <c r="M29" s="38">
        <v>40</v>
      </c>
      <c r="N29" s="38">
        <f>M29/M27*N27</f>
        <v>42.105263157894733</v>
      </c>
      <c r="O29" s="38">
        <f t="shared" si="14"/>
        <v>98.85</v>
      </c>
      <c r="P29" s="38">
        <f t="shared" si="15"/>
        <v>125.2571191719048</v>
      </c>
      <c r="Q29" s="103"/>
    </row>
    <row r="30" spans="1:17" ht="30" customHeight="1" x14ac:dyDescent="0.25">
      <c r="A30" s="85">
        <v>10</v>
      </c>
      <c r="B30" s="94" t="s">
        <v>183</v>
      </c>
      <c r="C30" s="108" t="s">
        <v>184</v>
      </c>
      <c r="D30" s="82" t="s">
        <v>151</v>
      </c>
      <c r="E30" s="38">
        <v>0</v>
      </c>
      <c r="F30" s="38">
        <f t="shared" si="10"/>
        <v>0</v>
      </c>
      <c r="G30" s="38">
        <f t="shared" si="11"/>
        <v>0</v>
      </c>
      <c r="H30" s="38">
        <v>62.4</v>
      </c>
      <c r="I30" s="38">
        <f t="shared" si="16"/>
        <v>160.82474226804123</v>
      </c>
      <c r="J30" s="38">
        <f t="shared" si="12"/>
        <v>160.82474226804123</v>
      </c>
      <c r="K30" s="38">
        <v>33.049999999999997</v>
      </c>
      <c r="L30" s="45">
        <f t="shared" si="17"/>
        <v>49.911905361188019</v>
      </c>
      <c r="M30" s="38">
        <v>0</v>
      </c>
      <c r="N30" s="38">
        <f>M30/M27*N27</f>
        <v>0</v>
      </c>
      <c r="O30" s="38">
        <f t="shared" si="14"/>
        <v>95.449999999999989</v>
      </c>
      <c r="P30" s="38">
        <f t="shared" si="15"/>
        <v>210.73664762922925</v>
      </c>
      <c r="Q30" s="103"/>
    </row>
    <row r="31" spans="1:17" ht="30" customHeight="1" x14ac:dyDescent="0.25">
      <c r="A31" s="85">
        <v>11</v>
      </c>
      <c r="B31" s="94" t="s">
        <v>185</v>
      </c>
      <c r="C31" s="108" t="s">
        <v>186</v>
      </c>
      <c r="D31" s="82" t="s">
        <v>151</v>
      </c>
      <c r="E31" s="38">
        <v>43.854999999999997</v>
      </c>
      <c r="F31" s="38">
        <f t="shared" si="10"/>
        <v>10.963749999999999</v>
      </c>
      <c r="G31" s="38">
        <f t="shared" si="11"/>
        <v>15.441901408450704</v>
      </c>
      <c r="H31" s="38">
        <v>0</v>
      </c>
      <c r="I31" s="38">
        <f t="shared" si="16"/>
        <v>0</v>
      </c>
      <c r="J31" s="38">
        <f t="shared" si="12"/>
        <v>15.441901408450704</v>
      </c>
      <c r="K31" s="38">
        <v>2.15</v>
      </c>
      <c r="L31" s="45">
        <f t="shared" si="17"/>
        <v>3.2469166876415807</v>
      </c>
      <c r="M31" s="38">
        <v>0</v>
      </c>
      <c r="N31" s="38">
        <f>M31/M27*N27</f>
        <v>0</v>
      </c>
      <c r="O31" s="38">
        <f t="shared" si="14"/>
        <v>13.11375</v>
      </c>
      <c r="P31" s="38">
        <f t="shared" si="15"/>
        <v>18.688818096092284</v>
      </c>
      <c r="Q31" s="103"/>
    </row>
    <row r="32" spans="1:17" ht="30" customHeight="1" x14ac:dyDescent="0.25">
      <c r="A32" s="85">
        <v>12</v>
      </c>
      <c r="B32" s="94" t="s">
        <v>156</v>
      </c>
      <c r="C32" s="108" t="s">
        <v>157</v>
      </c>
      <c r="D32" s="82" t="s">
        <v>151</v>
      </c>
      <c r="E32" s="38">
        <v>28.6</v>
      </c>
      <c r="F32" s="38">
        <f t="shared" si="10"/>
        <v>7.15</v>
      </c>
      <c r="G32" s="38">
        <f t="shared" si="11"/>
        <v>10.070422535211268</v>
      </c>
      <c r="H32" s="38">
        <v>145.5</v>
      </c>
      <c r="I32" s="38">
        <v>375</v>
      </c>
      <c r="J32" s="38">
        <f t="shared" si="12"/>
        <v>385.07042253521126</v>
      </c>
      <c r="K32" s="38">
        <v>57.75</v>
      </c>
      <c r="L32" s="45">
        <f t="shared" si="17"/>
        <v>87.213692423861062</v>
      </c>
      <c r="M32" s="38">
        <v>180</v>
      </c>
      <c r="N32" s="38">
        <f>M32/M27*N27</f>
        <v>189.4736842105263</v>
      </c>
      <c r="O32" s="38">
        <f t="shared" si="14"/>
        <v>390.4</v>
      </c>
      <c r="P32" s="38">
        <f t="shared" si="15"/>
        <v>661.75779916959868</v>
      </c>
      <c r="Q32" s="103"/>
    </row>
    <row r="33" spans="1:17" ht="30" customHeight="1" x14ac:dyDescent="0.25">
      <c r="A33" s="85">
        <v>13</v>
      </c>
      <c r="B33" s="94" t="s">
        <v>187</v>
      </c>
      <c r="C33" s="108" t="s">
        <v>188</v>
      </c>
      <c r="D33" s="82" t="s">
        <v>151</v>
      </c>
      <c r="E33" s="38">
        <v>106.9</v>
      </c>
      <c r="F33" s="38">
        <f t="shared" si="10"/>
        <v>26.725000000000001</v>
      </c>
      <c r="G33" s="38">
        <f t="shared" si="11"/>
        <v>37.640845070422536</v>
      </c>
      <c r="H33" s="38">
        <v>0</v>
      </c>
      <c r="I33" s="38">
        <f t="shared" si="16"/>
        <v>0</v>
      </c>
      <c r="J33" s="38">
        <f t="shared" si="12"/>
        <v>37.640845070422536</v>
      </c>
      <c r="K33" s="38">
        <v>73.900000000000006</v>
      </c>
      <c r="L33" s="45">
        <f t="shared" si="17"/>
        <v>111.60332242637804</v>
      </c>
      <c r="M33" s="38">
        <v>180</v>
      </c>
      <c r="N33" s="38">
        <f>M33/M27*N27</f>
        <v>189.4736842105263</v>
      </c>
      <c r="O33" s="38">
        <f t="shared" si="14"/>
        <v>280.625</v>
      </c>
      <c r="P33" s="38">
        <f t="shared" si="15"/>
        <v>338.71785170732687</v>
      </c>
      <c r="Q33" s="103"/>
    </row>
    <row r="34" spans="1:17" ht="30" customHeight="1" x14ac:dyDescent="0.25">
      <c r="A34" s="85">
        <v>14</v>
      </c>
      <c r="B34" s="94" t="s">
        <v>227</v>
      </c>
      <c r="C34" s="108" t="s">
        <v>228</v>
      </c>
      <c r="D34" s="82" t="s">
        <v>151</v>
      </c>
      <c r="E34" s="38">
        <v>30.1</v>
      </c>
      <c r="F34" s="38">
        <f t="shared" si="10"/>
        <v>7.5250000000000004</v>
      </c>
      <c r="G34" s="38">
        <f t="shared" si="11"/>
        <v>10.598591549295774</v>
      </c>
      <c r="H34" s="38">
        <v>0</v>
      </c>
      <c r="I34" s="38">
        <f t="shared" si="16"/>
        <v>0</v>
      </c>
      <c r="J34" s="38">
        <f t="shared" si="12"/>
        <v>10.598591549295774</v>
      </c>
      <c r="K34" s="38">
        <v>4.8</v>
      </c>
      <c r="L34" s="45">
        <f t="shared" si="17"/>
        <v>7.2489302793858545</v>
      </c>
      <c r="M34" s="38">
        <v>0</v>
      </c>
      <c r="N34" s="38">
        <f>M34/M27*N27</f>
        <v>0</v>
      </c>
      <c r="O34" s="38">
        <f t="shared" si="14"/>
        <v>12.324999999999999</v>
      </c>
      <c r="P34" s="38">
        <f t="shared" si="15"/>
        <v>17.847521828681629</v>
      </c>
      <c r="Q34" s="103"/>
    </row>
    <row r="35" spans="1:17" ht="30" customHeight="1" x14ac:dyDescent="0.25">
      <c r="A35" s="85">
        <v>15</v>
      </c>
      <c r="B35" s="94" t="s">
        <v>189</v>
      </c>
      <c r="C35" s="108" t="s">
        <v>190</v>
      </c>
      <c r="D35" s="82" t="s">
        <v>151</v>
      </c>
      <c r="E35" s="38">
        <v>16.93</v>
      </c>
      <c r="F35" s="38">
        <f t="shared" si="10"/>
        <v>4.2324999999999999</v>
      </c>
      <c r="G35" s="38">
        <f t="shared" si="11"/>
        <v>5.961267605633803</v>
      </c>
      <c r="H35" s="38">
        <v>95.7</v>
      </c>
      <c r="I35" s="38">
        <f t="shared" si="16"/>
        <v>246.64948453608247</v>
      </c>
      <c r="J35" s="38">
        <f t="shared" si="12"/>
        <v>252.61075214171626</v>
      </c>
      <c r="K35" s="38">
        <v>62.05</v>
      </c>
      <c r="L35" s="45">
        <f t="shared" si="17"/>
        <v>93.707525799144221</v>
      </c>
      <c r="M35" s="38">
        <v>30</v>
      </c>
      <c r="N35" s="38">
        <f>M35/M27*N27</f>
        <v>31.578947368421051</v>
      </c>
      <c r="O35" s="38">
        <f t="shared" si="14"/>
        <v>191.98250000000002</v>
      </c>
      <c r="P35" s="38">
        <f t="shared" si="15"/>
        <v>377.89722530928151</v>
      </c>
      <c r="Q35" s="103"/>
    </row>
    <row r="36" spans="1:17" ht="30" customHeight="1" x14ac:dyDescent="0.25">
      <c r="A36" s="85">
        <v>16</v>
      </c>
      <c r="B36" s="94" t="s">
        <v>191</v>
      </c>
      <c r="C36" s="108" t="s">
        <v>192</v>
      </c>
      <c r="D36" s="82" t="s">
        <v>151</v>
      </c>
      <c r="E36" s="38">
        <v>34.299999999999997</v>
      </c>
      <c r="F36" s="38">
        <f t="shared" si="10"/>
        <v>8.5749999999999993</v>
      </c>
      <c r="G36" s="38">
        <f t="shared" si="11"/>
        <v>12.077464788732394</v>
      </c>
      <c r="H36" s="38">
        <v>32.4</v>
      </c>
      <c r="I36" s="38">
        <f t="shared" si="16"/>
        <v>83.505154639175259</v>
      </c>
      <c r="J36" s="38">
        <f t="shared" si="12"/>
        <v>95.582619427907659</v>
      </c>
      <c r="K36" s="38">
        <v>61.25</v>
      </c>
      <c r="L36" s="45">
        <f t="shared" si="17"/>
        <v>92.499370752579907</v>
      </c>
      <c r="M36" s="38">
        <v>140</v>
      </c>
      <c r="N36" s="38">
        <f>M36/M27*N27</f>
        <v>147.36842105263156</v>
      </c>
      <c r="O36" s="38">
        <f t="shared" si="14"/>
        <v>242.22499999999999</v>
      </c>
      <c r="P36" s="38">
        <f t="shared" si="15"/>
        <v>335.4504112331191</v>
      </c>
      <c r="Q36" s="103"/>
    </row>
    <row r="37" spans="1:17" ht="30" customHeight="1" x14ac:dyDescent="0.25">
      <c r="A37" s="85">
        <v>17</v>
      </c>
      <c r="B37" s="94" t="s">
        <v>193</v>
      </c>
      <c r="C37" s="108" t="s">
        <v>194</v>
      </c>
      <c r="D37" s="82" t="s">
        <v>151</v>
      </c>
      <c r="E37" s="38">
        <v>24.024999999999999</v>
      </c>
      <c r="F37" s="38">
        <f t="shared" si="10"/>
        <v>6.0062499999999996</v>
      </c>
      <c r="G37" s="38">
        <f t="shared" si="11"/>
        <v>8.4595070422535219</v>
      </c>
      <c r="H37" s="38">
        <v>33.299999999999997</v>
      </c>
      <c r="I37" s="38">
        <f t="shared" si="16"/>
        <v>85.82474226804122</v>
      </c>
      <c r="J37" s="38">
        <f t="shared" si="12"/>
        <v>94.28424931029474</v>
      </c>
      <c r="K37" s="38">
        <v>0</v>
      </c>
      <c r="L37" s="45">
        <f t="shared" si="17"/>
        <v>0</v>
      </c>
      <c r="M37" s="38">
        <v>0</v>
      </c>
      <c r="N37" s="38">
        <f>M37/M27*N27</f>
        <v>0</v>
      </c>
      <c r="O37" s="38">
        <f t="shared" si="14"/>
        <v>39.306249999999999</v>
      </c>
      <c r="P37" s="38">
        <f t="shared" si="15"/>
        <v>94.28424931029474</v>
      </c>
      <c r="Q37" s="103"/>
    </row>
    <row r="38" spans="1:17" ht="30" customHeight="1" x14ac:dyDescent="0.25">
      <c r="A38" s="85">
        <v>18</v>
      </c>
      <c r="B38" s="94" t="s">
        <v>229</v>
      </c>
      <c r="C38" s="108" t="s">
        <v>230</v>
      </c>
      <c r="D38" s="82" t="s">
        <v>151</v>
      </c>
      <c r="E38" s="38">
        <v>58.8</v>
      </c>
      <c r="F38" s="38">
        <f t="shared" si="10"/>
        <v>14.7</v>
      </c>
      <c r="G38" s="38">
        <f t="shared" si="11"/>
        <v>20.704225352112676</v>
      </c>
      <c r="H38" s="38">
        <v>0</v>
      </c>
      <c r="I38" s="38">
        <f t="shared" si="16"/>
        <v>0</v>
      </c>
      <c r="J38" s="38">
        <f t="shared" si="12"/>
        <v>20.704225352112676</v>
      </c>
      <c r="K38" s="38">
        <v>105.4</v>
      </c>
      <c r="L38" s="45">
        <f t="shared" si="17"/>
        <v>159.17442738484772</v>
      </c>
      <c r="M38" s="38">
        <v>20</v>
      </c>
      <c r="N38" s="38">
        <f>M38/M27*N27</f>
        <v>21.052631578947366</v>
      </c>
      <c r="O38" s="38">
        <f t="shared" si="14"/>
        <v>140.10000000000002</v>
      </c>
      <c r="P38" s="38">
        <f t="shared" si="15"/>
        <v>200.93128431590776</v>
      </c>
      <c r="Q38" s="103"/>
    </row>
    <row r="39" spans="1:17" ht="30" customHeight="1" x14ac:dyDescent="0.25">
      <c r="A39" s="85">
        <v>19</v>
      </c>
      <c r="B39" s="94" t="s">
        <v>195</v>
      </c>
      <c r="C39" s="108" t="s">
        <v>196</v>
      </c>
      <c r="D39" s="82" t="s">
        <v>151</v>
      </c>
      <c r="E39" s="38">
        <v>71.234999999999999</v>
      </c>
      <c r="F39" s="38">
        <f t="shared" si="10"/>
        <v>17.80875</v>
      </c>
      <c r="G39" s="38">
        <f t="shared" si="11"/>
        <v>25.08274647887324</v>
      </c>
      <c r="H39" s="38">
        <v>0</v>
      </c>
      <c r="I39" s="38">
        <f t="shared" si="16"/>
        <v>0</v>
      </c>
      <c r="J39" s="38">
        <f t="shared" si="12"/>
        <v>25.08274647887324</v>
      </c>
      <c r="K39" s="38">
        <v>60.65</v>
      </c>
      <c r="L39" s="45">
        <f t="shared" si="17"/>
        <v>91.593254467656678</v>
      </c>
      <c r="M39" s="38">
        <v>0</v>
      </c>
      <c r="N39" s="38">
        <f>M39/M27*N27</f>
        <v>0</v>
      </c>
      <c r="O39" s="38">
        <f t="shared" si="14"/>
        <v>78.458749999999995</v>
      </c>
      <c r="P39" s="38">
        <f t="shared" si="15"/>
        <v>116.67600094652991</v>
      </c>
      <c r="Q39" s="103"/>
    </row>
    <row r="40" spans="1:17" ht="30" customHeight="1" x14ac:dyDescent="0.25">
      <c r="A40" s="85">
        <v>20</v>
      </c>
      <c r="B40" s="94" t="s">
        <v>158</v>
      </c>
      <c r="C40" s="108" t="s">
        <v>159</v>
      </c>
      <c r="D40" s="82" t="s">
        <v>151</v>
      </c>
      <c r="E40" s="38">
        <v>11.154999999999999</v>
      </c>
      <c r="F40" s="38">
        <f t="shared" si="10"/>
        <v>2.7887499999999998</v>
      </c>
      <c r="G40" s="38">
        <f t="shared" si="11"/>
        <v>3.9278169014084505</v>
      </c>
      <c r="H40" s="38">
        <v>78.599999999999994</v>
      </c>
      <c r="I40" s="38">
        <f t="shared" si="16"/>
        <v>202.57731958762884</v>
      </c>
      <c r="J40" s="38">
        <f t="shared" si="12"/>
        <v>206.50513648903728</v>
      </c>
      <c r="K40" s="38">
        <v>53.3</v>
      </c>
      <c r="L40" s="45">
        <f t="shared" si="17"/>
        <v>80.493329977347088</v>
      </c>
      <c r="M40" s="38">
        <v>0</v>
      </c>
      <c r="N40" s="38">
        <f>M40/M27*N27</f>
        <v>0</v>
      </c>
      <c r="O40" s="38">
        <f t="shared" si="14"/>
        <v>134.68874999999997</v>
      </c>
      <c r="P40" s="38">
        <f t="shared" si="15"/>
        <v>286.99846646638434</v>
      </c>
      <c r="Q40" s="103"/>
    </row>
    <row r="41" spans="1:17" ht="30" customHeight="1" x14ac:dyDescent="0.25">
      <c r="A41" s="85">
        <v>21</v>
      </c>
      <c r="B41" s="94" t="s">
        <v>197</v>
      </c>
      <c r="C41" s="108" t="s">
        <v>198</v>
      </c>
      <c r="D41" s="82" t="s">
        <v>151</v>
      </c>
      <c r="E41" s="38">
        <v>343</v>
      </c>
      <c r="F41" s="38">
        <f t="shared" si="10"/>
        <v>85.75</v>
      </c>
      <c r="G41" s="38">
        <f t="shared" si="11"/>
        <v>120.77464788732394</v>
      </c>
      <c r="H41" s="38">
        <v>0</v>
      </c>
      <c r="I41" s="38">
        <f t="shared" si="16"/>
        <v>0</v>
      </c>
      <c r="J41" s="38">
        <f t="shared" si="12"/>
        <v>120.77464788732394</v>
      </c>
      <c r="K41" s="38">
        <v>0</v>
      </c>
      <c r="L41" s="45">
        <f t="shared" si="17"/>
        <v>0</v>
      </c>
      <c r="M41" s="38">
        <v>0</v>
      </c>
      <c r="N41" s="38">
        <f>M41/M28*N28</f>
        <v>0</v>
      </c>
      <c r="O41" s="38">
        <f t="shared" si="14"/>
        <v>85.75</v>
      </c>
      <c r="P41" s="38">
        <f t="shared" si="15"/>
        <v>120.77464788732394</v>
      </c>
      <c r="Q41" s="103"/>
    </row>
    <row r="42" spans="1:17" ht="30" customHeight="1" x14ac:dyDescent="0.25">
      <c r="A42" s="85">
        <v>22</v>
      </c>
      <c r="B42" s="94" t="s">
        <v>199</v>
      </c>
      <c r="C42" s="108" t="s">
        <v>200</v>
      </c>
      <c r="D42" s="82" t="s">
        <v>151</v>
      </c>
      <c r="E42" s="38">
        <v>48.594999999999999</v>
      </c>
      <c r="F42" s="38">
        <f t="shared" si="10"/>
        <v>12.14875</v>
      </c>
      <c r="G42" s="38">
        <f t="shared" si="11"/>
        <v>17.110915492957748</v>
      </c>
      <c r="H42" s="38">
        <v>0</v>
      </c>
      <c r="I42" s="38">
        <f t="shared" si="16"/>
        <v>0</v>
      </c>
      <c r="J42" s="38">
        <f t="shared" si="12"/>
        <v>17.110915492957748</v>
      </c>
      <c r="K42" s="38">
        <v>84.05</v>
      </c>
      <c r="L42" s="45">
        <f t="shared" si="17"/>
        <v>126.93178957966272</v>
      </c>
      <c r="M42" s="38">
        <v>30</v>
      </c>
      <c r="N42" s="38">
        <f>M42/M29*N29</f>
        <v>31.578947368421048</v>
      </c>
      <c r="O42" s="38">
        <f t="shared" si="14"/>
        <v>126.19874999999999</v>
      </c>
      <c r="P42" s="38">
        <f t="shared" si="15"/>
        <v>175.6216524410415</v>
      </c>
      <c r="Q42" s="103"/>
    </row>
    <row r="43" spans="1:17" ht="30" customHeight="1" x14ac:dyDescent="0.25">
      <c r="A43" s="85">
        <v>23</v>
      </c>
      <c r="B43" s="94" t="s">
        <v>162</v>
      </c>
      <c r="C43" s="108" t="s">
        <v>163</v>
      </c>
      <c r="D43" s="82" t="s">
        <v>151</v>
      </c>
      <c r="E43" s="38">
        <v>49.274999999999999</v>
      </c>
      <c r="F43" s="38">
        <f t="shared" si="10"/>
        <v>12.31875</v>
      </c>
      <c r="G43" s="38">
        <f t="shared" si="11"/>
        <v>17.350352112676056</v>
      </c>
      <c r="H43" s="38">
        <v>33.450000000000003</v>
      </c>
      <c r="I43" s="38">
        <f t="shared" si="16"/>
        <v>86.211340206185582</v>
      </c>
      <c r="J43" s="38">
        <f t="shared" si="12"/>
        <v>103.56169231886165</v>
      </c>
      <c r="K43" s="38">
        <v>153.69999999999999</v>
      </c>
      <c r="L43" s="45">
        <f t="shared" si="17"/>
        <v>232.11678832116789</v>
      </c>
      <c r="M43" s="38">
        <v>20</v>
      </c>
      <c r="N43" s="38">
        <f>M43/M27*N27</f>
        <v>21.052631578947366</v>
      </c>
      <c r="O43" s="38">
        <f t="shared" si="14"/>
        <v>219.46875</v>
      </c>
      <c r="P43" s="38">
        <f t="shared" si="15"/>
        <v>356.73111221897688</v>
      </c>
      <c r="Q43" s="103"/>
    </row>
    <row r="44" spans="1:17" ht="30" customHeight="1" x14ac:dyDescent="0.25">
      <c r="A44" s="85">
        <v>24</v>
      </c>
      <c r="B44" s="94" t="s">
        <v>201</v>
      </c>
      <c r="C44" s="108" t="s">
        <v>202</v>
      </c>
      <c r="D44" s="82" t="s">
        <v>151</v>
      </c>
      <c r="E44" s="38">
        <v>355</v>
      </c>
      <c r="F44" s="38">
        <f t="shared" si="10"/>
        <v>88.75</v>
      </c>
      <c r="G44" s="38">
        <v>125</v>
      </c>
      <c r="H44" s="38">
        <v>0</v>
      </c>
      <c r="I44" s="38">
        <f t="shared" si="16"/>
        <v>0</v>
      </c>
      <c r="J44" s="38">
        <f t="shared" si="12"/>
        <v>125</v>
      </c>
      <c r="K44" s="38">
        <v>4.6500000000000004</v>
      </c>
      <c r="L44" s="45">
        <f t="shared" si="17"/>
        <v>7.0224012081550464</v>
      </c>
      <c r="M44" s="38">
        <v>0</v>
      </c>
      <c r="N44" s="38">
        <f>M44/M27*M27</f>
        <v>0</v>
      </c>
      <c r="O44" s="38">
        <f t="shared" si="14"/>
        <v>93.4</v>
      </c>
      <c r="P44" s="38">
        <f t="shared" si="15"/>
        <v>132.02240120815506</v>
      </c>
      <c r="Q44" s="103"/>
    </row>
    <row r="45" spans="1:17" ht="30" customHeight="1" x14ac:dyDescent="0.25">
      <c r="A45" s="85">
        <v>25</v>
      </c>
      <c r="B45" s="94" t="s">
        <v>203</v>
      </c>
      <c r="C45" s="108" t="s">
        <v>204</v>
      </c>
      <c r="D45" s="82" t="s">
        <v>151</v>
      </c>
      <c r="E45" s="38">
        <v>32.5</v>
      </c>
      <c r="F45" s="38">
        <f t="shared" si="10"/>
        <v>8.125</v>
      </c>
      <c r="G45" s="38">
        <f t="shared" ref="G45:G52" si="18">F45*$G$44/$F$44</f>
        <v>11.443661971830986</v>
      </c>
      <c r="H45" s="38">
        <v>85.5</v>
      </c>
      <c r="I45" s="38">
        <f t="shared" si="16"/>
        <v>220.36082474226805</v>
      </c>
      <c r="J45" s="38">
        <f t="shared" si="12"/>
        <v>231.80448671409903</v>
      </c>
      <c r="K45" s="38">
        <v>2.5</v>
      </c>
      <c r="L45" s="45">
        <f t="shared" si="17"/>
        <v>3.7754845205134657</v>
      </c>
      <c r="M45" s="38">
        <v>0</v>
      </c>
      <c r="N45" s="38">
        <f>M45/M27*N27</f>
        <v>0</v>
      </c>
      <c r="O45" s="38">
        <f t="shared" si="14"/>
        <v>96.125</v>
      </c>
      <c r="P45" s="38">
        <f t="shared" si="15"/>
        <v>235.57997123461249</v>
      </c>
      <c r="Q45" s="103"/>
    </row>
    <row r="46" spans="1:17" ht="30" customHeight="1" x14ac:dyDescent="0.25">
      <c r="A46" s="85">
        <v>26</v>
      </c>
      <c r="B46" s="94" t="s">
        <v>205</v>
      </c>
      <c r="C46" s="108" t="s">
        <v>206</v>
      </c>
      <c r="D46" s="82" t="s">
        <v>151</v>
      </c>
      <c r="E46" s="38">
        <v>47.704999999999998</v>
      </c>
      <c r="F46" s="38">
        <f t="shared" si="10"/>
        <v>11.92625</v>
      </c>
      <c r="G46" s="38">
        <f t="shared" si="18"/>
        <v>16.797535211267604</v>
      </c>
      <c r="H46" s="38">
        <v>63.3</v>
      </c>
      <c r="I46" s="38">
        <f t="shared" si="16"/>
        <v>163.14432989690721</v>
      </c>
      <c r="J46" s="38">
        <f t="shared" si="12"/>
        <v>179.94186510817482</v>
      </c>
      <c r="K46" s="38">
        <v>34.9</v>
      </c>
      <c r="L46" s="45">
        <f t="shared" si="17"/>
        <v>52.705763906367984</v>
      </c>
      <c r="M46" s="38">
        <v>40</v>
      </c>
      <c r="N46" s="38">
        <f>M46/M27*N27</f>
        <v>42.105263157894733</v>
      </c>
      <c r="O46" s="38">
        <f t="shared" si="14"/>
        <v>150.12625</v>
      </c>
      <c r="P46" s="38">
        <f t="shared" si="15"/>
        <v>274.75289217243756</v>
      </c>
      <c r="Q46" s="103"/>
    </row>
    <row r="47" spans="1:17" ht="30" customHeight="1" x14ac:dyDescent="0.25">
      <c r="A47" s="85">
        <v>27</v>
      </c>
      <c r="B47" s="94" t="s">
        <v>164</v>
      </c>
      <c r="C47" s="108" t="s">
        <v>165</v>
      </c>
      <c r="D47" s="82" t="s">
        <v>151</v>
      </c>
      <c r="E47" s="38">
        <v>10</v>
      </c>
      <c r="F47" s="38">
        <f t="shared" si="10"/>
        <v>2.5</v>
      </c>
      <c r="G47" s="38">
        <f t="shared" si="18"/>
        <v>3.5211267605633805</v>
      </c>
      <c r="H47" s="38">
        <v>133.65</v>
      </c>
      <c r="I47" s="38">
        <f t="shared" si="16"/>
        <v>344.45876288659792</v>
      </c>
      <c r="J47" s="38">
        <f t="shared" si="12"/>
        <v>347.97988964716131</v>
      </c>
      <c r="K47" s="38">
        <v>79.05</v>
      </c>
      <c r="L47" s="45">
        <f t="shared" si="17"/>
        <v>119.38082053863579</v>
      </c>
      <c r="M47" s="38">
        <v>80</v>
      </c>
      <c r="N47" s="38">
        <f>M47/M27*N27</f>
        <v>84.210526315789465</v>
      </c>
      <c r="O47" s="38">
        <f t="shared" si="14"/>
        <v>295.2</v>
      </c>
      <c r="P47" s="38">
        <f t="shared" si="15"/>
        <v>551.57123650158655</v>
      </c>
      <c r="Q47" s="103"/>
    </row>
    <row r="48" spans="1:17" ht="30" customHeight="1" x14ac:dyDescent="0.25">
      <c r="A48" s="85">
        <v>28</v>
      </c>
      <c r="B48" s="94" t="s">
        <v>207</v>
      </c>
      <c r="C48" s="108" t="s">
        <v>208</v>
      </c>
      <c r="D48" s="82" t="s">
        <v>151</v>
      </c>
      <c r="E48" s="38">
        <v>184.64</v>
      </c>
      <c r="F48" s="38">
        <f t="shared" si="10"/>
        <v>46.16</v>
      </c>
      <c r="G48" s="38">
        <f t="shared" si="18"/>
        <v>65.014084507042256</v>
      </c>
      <c r="H48" s="38">
        <v>0</v>
      </c>
      <c r="I48" s="38">
        <f t="shared" si="16"/>
        <v>0</v>
      </c>
      <c r="J48" s="38">
        <f t="shared" si="12"/>
        <v>65.014084507042256</v>
      </c>
      <c r="K48" s="38">
        <v>58.85</v>
      </c>
      <c r="L48" s="45">
        <f t="shared" si="17"/>
        <v>88.874905612886991</v>
      </c>
      <c r="M48" s="38">
        <v>40</v>
      </c>
      <c r="N48" s="38">
        <f>M48/M27*N27</f>
        <v>42.105263157894733</v>
      </c>
      <c r="O48" s="38">
        <f t="shared" si="14"/>
        <v>145.01</v>
      </c>
      <c r="P48" s="38">
        <f t="shared" si="15"/>
        <v>195.99425327782399</v>
      </c>
      <c r="Q48" s="103"/>
    </row>
    <row r="49" spans="1:17" ht="30" customHeight="1" x14ac:dyDescent="0.25">
      <c r="A49" s="85">
        <v>29</v>
      </c>
      <c r="B49" s="94" t="s">
        <v>166</v>
      </c>
      <c r="C49" s="108" t="s">
        <v>167</v>
      </c>
      <c r="D49" s="82" t="s">
        <v>151</v>
      </c>
      <c r="E49" s="38">
        <v>35</v>
      </c>
      <c r="F49" s="38">
        <f t="shared" si="10"/>
        <v>8.75</v>
      </c>
      <c r="G49" s="38">
        <f t="shared" si="18"/>
        <v>12.32394366197183</v>
      </c>
      <c r="H49" s="38">
        <v>139.5</v>
      </c>
      <c r="I49" s="38">
        <f t="shared" si="16"/>
        <v>359.53608247422682</v>
      </c>
      <c r="J49" s="38">
        <f t="shared" si="12"/>
        <v>371.86002613619866</v>
      </c>
      <c r="K49" s="38">
        <v>118.8</v>
      </c>
      <c r="L49" s="45">
        <f t="shared" si="17"/>
        <v>179.4110244147999</v>
      </c>
      <c r="M49" s="38">
        <v>180</v>
      </c>
      <c r="N49" s="38">
        <f>M49/M27*N27</f>
        <v>189.4736842105263</v>
      </c>
      <c r="O49" s="38">
        <f t="shared" si="14"/>
        <v>447.05</v>
      </c>
      <c r="P49" s="38">
        <f t="shared" si="15"/>
        <v>740.7447347615248</v>
      </c>
      <c r="Q49" s="103"/>
    </row>
    <row r="50" spans="1:17" ht="30" customHeight="1" x14ac:dyDescent="0.25">
      <c r="A50" s="85">
        <v>30</v>
      </c>
      <c r="B50" s="94" t="s">
        <v>209</v>
      </c>
      <c r="C50" s="108" t="s">
        <v>210</v>
      </c>
      <c r="D50" s="82" t="s">
        <v>151</v>
      </c>
      <c r="E50" s="38">
        <v>55.66</v>
      </c>
      <c r="F50" s="38">
        <f t="shared" si="10"/>
        <v>13.914999999999999</v>
      </c>
      <c r="G50" s="38">
        <f t="shared" si="18"/>
        <v>19.598591549295776</v>
      </c>
      <c r="H50" s="38">
        <v>60.15</v>
      </c>
      <c r="I50" s="38">
        <f t="shared" si="16"/>
        <v>155.0257731958763</v>
      </c>
      <c r="J50" s="38">
        <f t="shared" si="12"/>
        <v>174.62436474517207</v>
      </c>
      <c r="K50" s="38">
        <v>29</v>
      </c>
      <c r="L50" s="45">
        <f t="shared" si="17"/>
        <v>43.795620437956202</v>
      </c>
      <c r="M50" s="38">
        <v>40</v>
      </c>
      <c r="N50" s="38">
        <f>M50/M27*N27</f>
        <v>42.105263157894733</v>
      </c>
      <c r="O50" s="38">
        <f t="shared" si="14"/>
        <v>143.065</v>
      </c>
      <c r="P50" s="38">
        <f t="shared" si="15"/>
        <v>260.52524834102303</v>
      </c>
      <c r="Q50" s="103"/>
    </row>
    <row r="51" spans="1:17" ht="30" customHeight="1" x14ac:dyDescent="0.25">
      <c r="A51" s="85">
        <v>31</v>
      </c>
      <c r="B51" s="94" t="s">
        <v>213</v>
      </c>
      <c r="C51" s="108" t="s">
        <v>214</v>
      </c>
      <c r="D51" s="82" t="s">
        <v>151</v>
      </c>
      <c r="E51" s="38">
        <v>10</v>
      </c>
      <c r="F51" s="38">
        <f t="shared" si="10"/>
        <v>2.5</v>
      </c>
      <c r="G51" s="38">
        <f t="shared" si="18"/>
        <v>3.5211267605633805</v>
      </c>
      <c r="H51" s="38">
        <v>0</v>
      </c>
      <c r="I51" s="38">
        <f t="shared" si="16"/>
        <v>0</v>
      </c>
      <c r="J51" s="38">
        <f t="shared" si="12"/>
        <v>3.5211267605633805</v>
      </c>
      <c r="K51" s="38">
        <v>61.9</v>
      </c>
      <c r="L51" s="45">
        <f t="shared" si="17"/>
        <v>93.480996727913407</v>
      </c>
      <c r="M51" s="38">
        <v>0</v>
      </c>
      <c r="N51" s="38">
        <f>M51/M27*N27</f>
        <v>0</v>
      </c>
      <c r="O51" s="38">
        <f t="shared" si="14"/>
        <v>64.400000000000006</v>
      </c>
      <c r="P51" s="38">
        <f t="shared" si="15"/>
        <v>97.002123488476784</v>
      </c>
      <c r="Q51" s="103"/>
    </row>
    <row r="52" spans="1:17" ht="30" customHeight="1" x14ac:dyDescent="0.25">
      <c r="A52" s="85">
        <v>32</v>
      </c>
      <c r="B52" s="94" t="s">
        <v>215</v>
      </c>
      <c r="C52" s="108" t="s">
        <v>216</v>
      </c>
      <c r="D52" s="82" t="s">
        <v>151</v>
      </c>
      <c r="E52" s="38">
        <v>51.81</v>
      </c>
      <c r="F52" s="38">
        <f t="shared" si="10"/>
        <v>12.952500000000001</v>
      </c>
      <c r="G52" s="38">
        <f t="shared" si="18"/>
        <v>18.242957746478872</v>
      </c>
      <c r="H52" s="38">
        <v>0</v>
      </c>
      <c r="I52" s="38">
        <f t="shared" si="16"/>
        <v>0</v>
      </c>
      <c r="J52" s="38">
        <f t="shared" si="12"/>
        <v>18.242957746478872</v>
      </c>
      <c r="K52" s="38">
        <v>40.450000000000003</v>
      </c>
      <c r="L52" s="45">
        <f t="shared" si="17"/>
        <v>61.087339541907873</v>
      </c>
      <c r="M52" s="38">
        <v>0</v>
      </c>
      <c r="N52" s="38">
        <f>M52/M27*N27</f>
        <v>0</v>
      </c>
      <c r="O52" s="38">
        <f t="shared" si="14"/>
        <v>53.402500000000003</v>
      </c>
      <c r="P52" s="38">
        <f t="shared" si="15"/>
        <v>79.330297288386745</v>
      </c>
      <c r="Q52" s="103"/>
    </row>
    <row r="53" spans="1:17" ht="46.5" customHeight="1" x14ac:dyDescent="0.25">
      <c r="A53" s="297"/>
      <c r="B53" s="267"/>
      <c r="C53" s="267"/>
      <c r="D53" s="267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50"/>
      <c r="Q53" s="50"/>
    </row>
    <row r="54" spans="1:17" x14ac:dyDescent="0.25">
      <c r="A54" s="50"/>
      <c r="B54" s="50"/>
      <c r="C54" s="50"/>
      <c r="D54" s="50"/>
      <c r="E54" s="50"/>
      <c r="F54" s="50"/>
      <c r="G54" s="50"/>
      <c r="H54" s="50"/>
      <c r="I54" s="90"/>
      <c r="J54" s="90"/>
      <c r="K54" s="50"/>
      <c r="L54" s="90"/>
      <c r="M54" s="50"/>
      <c r="N54" s="90"/>
      <c r="O54" s="50"/>
      <c r="P54" s="50"/>
      <c r="Q54" s="50"/>
    </row>
    <row r="55" spans="1:17" ht="24.75" customHeight="1" x14ac:dyDescent="0.25">
      <c r="A55" s="50"/>
      <c r="B55" s="50"/>
      <c r="C55" s="50"/>
      <c r="D55" s="50"/>
      <c r="E55" s="50"/>
      <c r="F55" s="50"/>
      <c r="G55" s="50"/>
      <c r="H55" s="50"/>
      <c r="I55" s="90"/>
      <c r="J55" s="90"/>
      <c r="K55" s="50"/>
      <c r="L55" s="90"/>
      <c r="M55" s="50"/>
      <c r="N55" s="90"/>
      <c r="O55" s="50"/>
      <c r="P55" s="50"/>
      <c r="Q55" s="50"/>
    </row>
    <row r="56" spans="1:17" ht="38.25" x14ac:dyDescent="0.25">
      <c r="A56" s="84" t="s">
        <v>285</v>
      </c>
      <c r="B56" s="84" t="s">
        <v>264</v>
      </c>
      <c r="C56" s="92" t="s">
        <v>284</v>
      </c>
      <c r="D56" s="74" t="s">
        <v>266</v>
      </c>
      <c r="E56" s="252" t="s">
        <v>267</v>
      </c>
      <c r="F56" s="252"/>
      <c r="G56" s="252"/>
      <c r="H56" s="252"/>
      <c r="I56" s="252"/>
      <c r="J56" s="84"/>
      <c r="K56" s="252" t="s">
        <v>268</v>
      </c>
      <c r="L56" s="252"/>
      <c r="M56" s="252" t="s">
        <v>269</v>
      </c>
      <c r="N56" s="252"/>
      <c r="O56" s="84"/>
      <c r="P56" s="97"/>
      <c r="Q56" s="50"/>
    </row>
    <row r="57" spans="1:17" ht="83.25" customHeight="1" x14ac:dyDescent="0.25">
      <c r="A57" s="249" t="s">
        <v>932</v>
      </c>
      <c r="B57" s="249"/>
      <c r="C57" s="249"/>
      <c r="D57" s="249"/>
      <c r="E57" s="79" t="s">
        <v>271</v>
      </c>
      <c r="F57" s="79" t="s">
        <v>272</v>
      </c>
      <c r="G57" s="79" t="s">
        <v>273</v>
      </c>
      <c r="H57" s="79" t="s">
        <v>274</v>
      </c>
      <c r="I57" s="59" t="s">
        <v>275</v>
      </c>
      <c r="J57" s="80" t="s">
        <v>276</v>
      </c>
      <c r="K57" s="79" t="s">
        <v>271</v>
      </c>
      <c r="L57" s="81" t="s">
        <v>277</v>
      </c>
      <c r="M57" s="79" t="s">
        <v>278</v>
      </c>
      <c r="N57" s="79" t="s">
        <v>282</v>
      </c>
      <c r="O57" s="84" t="s">
        <v>270</v>
      </c>
      <c r="P57" s="84" t="s">
        <v>279</v>
      </c>
      <c r="Q57" s="50"/>
    </row>
    <row r="58" spans="1:17" ht="30" customHeight="1" x14ac:dyDescent="0.25">
      <c r="A58" s="85">
        <v>1</v>
      </c>
      <c r="B58" s="94" t="s">
        <v>169</v>
      </c>
      <c r="C58" s="94" t="s">
        <v>170</v>
      </c>
      <c r="D58" s="82" t="s">
        <v>763</v>
      </c>
      <c r="E58" s="38">
        <v>145</v>
      </c>
      <c r="F58" s="38">
        <f>E58/4</f>
        <v>36.25</v>
      </c>
      <c r="G58" s="38">
        <f>F58*$G$65/$F$65</f>
        <v>42.987927803998765</v>
      </c>
      <c r="H58" s="38">
        <v>0</v>
      </c>
      <c r="I58" s="38">
        <f>H58/H62*I62</f>
        <v>0</v>
      </c>
      <c r="J58" s="38">
        <f>G58+I58</f>
        <v>42.987927803998765</v>
      </c>
      <c r="K58" s="38">
        <v>0</v>
      </c>
      <c r="L58" s="45">
        <f>K58/K60*L60</f>
        <v>0</v>
      </c>
      <c r="M58" s="38">
        <v>0</v>
      </c>
      <c r="N58" s="38">
        <f>M58/M62*N62</f>
        <v>0</v>
      </c>
      <c r="O58" s="38">
        <f>F58+H58+K58+M58</f>
        <v>36.25</v>
      </c>
      <c r="P58" s="38">
        <f>J58+L58+N58</f>
        <v>42.987927803998765</v>
      </c>
      <c r="Q58" s="103"/>
    </row>
    <row r="59" spans="1:17" ht="30" customHeight="1" x14ac:dyDescent="0.25">
      <c r="A59" s="85">
        <v>2</v>
      </c>
      <c r="B59" s="94" t="s">
        <v>126</v>
      </c>
      <c r="C59" s="94" t="s">
        <v>127</v>
      </c>
      <c r="D59" s="82" t="s">
        <v>763</v>
      </c>
      <c r="E59" s="38">
        <v>264.125</v>
      </c>
      <c r="F59" s="38">
        <f t="shared" ref="F59:F66" si="19">E59/4</f>
        <v>66.03125</v>
      </c>
      <c r="G59" s="38">
        <f t="shared" ref="G59:G64" si="20">F59*$G$65/$F$65</f>
        <v>78.304734008490854</v>
      </c>
      <c r="H59" s="38">
        <v>0</v>
      </c>
      <c r="I59" s="38">
        <f>H59/H62*I62</f>
        <v>0</v>
      </c>
      <c r="J59" s="38">
        <f t="shared" ref="J59:J66" si="21">G59+I59</f>
        <v>78.304734008490854</v>
      </c>
      <c r="K59" s="38">
        <v>43.55</v>
      </c>
      <c r="L59" s="38">
        <f>K59*$L$60/$K$60</f>
        <v>44.034378159757331</v>
      </c>
      <c r="M59" s="38">
        <v>0</v>
      </c>
      <c r="N59" s="38">
        <v>0</v>
      </c>
      <c r="O59" s="38">
        <f t="shared" ref="O59:O66" si="22">F59+H59+K59+M59</f>
        <v>109.58125</v>
      </c>
      <c r="P59" s="38">
        <f t="shared" ref="P59:P66" si="23">J59+L59+N59</f>
        <v>122.33911216824819</v>
      </c>
      <c r="Q59" s="103"/>
    </row>
    <row r="60" spans="1:17" ht="30" customHeight="1" x14ac:dyDescent="0.25">
      <c r="A60" s="85">
        <v>3</v>
      </c>
      <c r="B60" s="94" t="s">
        <v>766</v>
      </c>
      <c r="C60" s="94" t="s">
        <v>767</v>
      </c>
      <c r="D60" s="82" t="s">
        <v>763</v>
      </c>
      <c r="E60" s="38">
        <v>53.95</v>
      </c>
      <c r="F60" s="38">
        <f t="shared" si="19"/>
        <v>13.487500000000001</v>
      </c>
      <c r="G60" s="38">
        <f t="shared" si="20"/>
        <v>15.994473827763679</v>
      </c>
      <c r="H60" s="38">
        <v>17.850000000000001</v>
      </c>
      <c r="I60" s="38">
        <f>H60*$I$62/$H$62</f>
        <v>335.52631578947376</v>
      </c>
      <c r="J60" s="38">
        <f t="shared" si="21"/>
        <v>351.52078961723743</v>
      </c>
      <c r="K60" s="38">
        <v>296.7</v>
      </c>
      <c r="L60" s="38">
        <v>300</v>
      </c>
      <c r="M60" s="38">
        <v>40</v>
      </c>
      <c r="N60" s="38">
        <f>M60*$N$62/$M$62</f>
        <v>61.53846153846154</v>
      </c>
      <c r="O60" s="38">
        <f t="shared" si="22"/>
        <v>368.03749999999997</v>
      </c>
      <c r="P60" s="38">
        <f t="shared" si="23"/>
        <v>713.05925115569892</v>
      </c>
      <c r="Q60" s="103"/>
    </row>
    <row r="61" spans="1:17" ht="30" customHeight="1" x14ac:dyDescent="0.25">
      <c r="A61" s="85">
        <v>4</v>
      </c>
      <c r="B61" s="94" t="s">
        <v>171</v>
      </c>
      <c r="C61" s="94" t="s">
        <v>172</v>
      </c>
      <c r="D61" s="82" t="s">
        <v>763</v>
      </c>
      <c r="E61" s="38">
        <v>353.125</v>
      </c>
      <c r="F61" s="38">
        <f t="shared" si="19"/>
        <v>88.28125</v>
      </c>
      <c r="G61" s="38">
        <f t="shared" si="20"/>
        <v>104.69042762611768</v>
      </c>
      <c r="H61" s="38">
        <v>0</v>
      </c>
      <c r="I61" s="38">
        <f>H61/H62*I62</f>
        <v>0</v>
      </c>
      <c r="J61" s="38">
        <f t="shared" si="21"/>
        <v>104.69042762611768</v>
      </c>
      <c r="K61" s="38">
        <v>17.05</v>
      </c>
      <c r="L61" s="38">
        <f t="shared" ref="L61:L66" si="24">K61*$L$60/$K$60</f>
        <v>17.23963599595551</v>
      </c>
      <c r="M61" s="38">
        <v>0</v>
      </c>
      <c r="N61" s="38">
        <f>M61/M62*N62</f>
        <v>0</v>
      </c>
      <c r="O61" s="38">
        <f t="shared" si="22"/>
        <v>105.33125</v>
      </c>
      <c r="P61" s="38">
        <f t="shared" si="23"/>
        <v>121.93006362207319</v>
      </c>
      <c r="Q61" s="103"/>
    </row>
    <row r="62" spans="1:17" ht="30" customHeight="1" x14ac:dyDescent="0.25">
      <c r="A62" s="85">
        <v>5</v>
      </c>
      <c r="B62" s="94" t="s">
        <v>660</v>
      </c>
      <c r="C62" s="94" t="s">
        <v>659</v>
      </c>
      <c r="D62" s="82" t="s">
        <v>763</v>
      </c>
      <c r="E62" s="38">
        <v>16.25</v>
      </c>
      <c r="F62" s="38">
        <f t="shared" si="19"/>
        <v>4.0625</v>
      </c>
      <c r="G62" s="38">
        <f t="shared" si="20"/>
        <v>4.8176125987239997</v>
      </c>
      <c r="H62" s="38">
        <v>19.95</v>
      </c>
      <c r="I62" s="38">
        <v>375</v>
      </c>
      <c r="J62" s="38">
        <f t="shared" si="21"/>
        <v>379.817612598724</v>
      </c>
      <c r="K62" s="38">
        <v>27.65</v>
      </c>
      <c r="L62" s="38">
        <f t="shared" si="24"/>
        <v>27.957532861476238</v>
      </c>
      <c r="M62" s="38">
        <v>130</v>
      </c>
      <c r="N62" s="38">
        <v>200</v>
      </c>
      <c r="O62" s="38">
        <f t="shared" si="22"/>
        <v>181.66249999999999</v>
      </c>
      <c r="P62" s="38">
        <f t="shared" si="23"/>
        <v>607.77514546020029</v>
      </c>
      <c r="Q62" s="103"/>
    </row>
    <row r="63" spans="1:17" ht="30" customHeight="1" x14ac:dyDescent="0.25">
      <c r="A63" s="85">
        <v>6</v>
      </c>
      <c r="B63" s="94" t="s">
        <v>342</v>
      </c>
      <c r="C63" s="94" t="s">
        <v>341</v>
      </c>
      <c r="D63" s="82" t="s">
        <v>763</v>
      </c>
      <c r="E63" s="38">
        <v>13.63</v>
      </c>
      <c r="F63" s="38">
        <f t="shared" si="19"/>
        <v>3.4075000000000002</v>
      </c>
      <c r="G63" s="38">
        <f t="shared" si="20"/>
        <v>4.0408652135758842</v>
      </c>
      <c r="H63" s="38">
        <v>0</v>
      </c>
      <c r="I63" s="38">
        <f>H63/H62*I62</f>
        <v>0</v>
      </c>
      <c r="J63" s="38">
        <f t="shared" si="21"/>
        <v>4.0408652135758842</v>
      </c>
      <c r="K63" s="38">
        <v>0</v>
      </c>
      <c r="L63" s="38">
        <f t="shared" si="24"/>
        <v>0</v>
      </c>
      <c r="M63" s="38">
        <v>0</v>
      </c>
      <c r="N63" s="38">
        <f>M63/M62*N62</f>
        <v>0</v>
      </c>
      <c r="O63" s="38">
        <f t="shared" si="22"/>
        <v>3.4075000000000002</v>
      </c>
      <c r="P63" s="38">
        <f t="shared" si="23"/>
        <v>4.0408652135758842</v>
      </c>
      <c r="Q63" s="103"/>
    </row>
    <row r="64" spans="1:17" ht="30" customHeight="1" x14ac:dyDescent="0.25">
      <c r="A64" s="85">
        <v>7</v>
      </c>
      <c r="B64" s="94" t="s">
        <v>340</v>
      </c>
      <c r="C64" s="94" t="s">
        <v>339</v>
      </c>
      <c r="D64" s="82" t="s">
        <v>763</v>
      </c>
      <c r="E64" s="38">
        <v>13.13</v>
      </c>
      <c r="F64" s="38">
        <f t="shared" si="19"/>
        <v>3.2825000000000002</v>
      </c>
      <c r="G64" s="38">
        <f t="shared" si="20"/>
        <v>3.8926309797689918</v>
      </c>
      <c r="H64" s="38">
        <v>0</v>
      </c>
      <c r="I64" s="38">
        <f>H64/H62*I62</f>
        <v>0</v>
      </c>
      <c r="J64" s="38">
        <f t="shared" si="21"/>
        <v>3.8926309797689918</v>
      </c>
      <c r="K64" s="38">
        <v>0</v>
      </c>
      <c r="L64" s="38">
        <f t="shared" si="24"/>
        <v>0</v>
      </c>
      <c r="M64" s="38">
        <v>0</v>
      </c>
      <c r="N64" s="38">
        <f>M64/M62*N62</f>
        <v>0</v>
      </c>
      <c r="O64" s="38">
        <f t="shared" si="22"/>
        <v>3.2825000000000002</v>
      </c>
      <c r="P64" s="38">
        <f t="shared" si="23"/>
        <v>3.8926309797689918</v>
      </c>
      <c r="Q64" s="103"/>
    </row>
    <row r="65" spans="1:17" ht="30" customHeight="1" x14ac:dyDescent="0.25">
      <c r="A65" s="85">
        <v>8</v>
      </c>
      <c r="B65" s="94" t="s">
        <v>831</v>
      </c>
      <c r="C65" s="94" t="s">
        <v>832</v>
      </c>
      <c r="D65" s="82" t="s">
        <v>763</v>
      </c>
      <c r="E65" s="38">
        <v>421.63</v>
      </c>
      <c r="F65" s="38">
        <f t="shared" si="19"/>
        <v>105.4075</v>
      </c>
      <c r="G65" s="38">
        <v>125</v>
      </c>
      <c r="H65" s="38">
        <v>0</v>
      </c>
      <c r="I65" s="38">
        <f>H65/H62*I62</f>
        <v>0</v>
      </c>
      <c r="J65" s="38">
        <f t="shared" si="21"/>
        <v>125</v>
      </c>
      <c r="K65" s="38">
        <v>135.80000000000001</v>
      </c>
      <c r="L65" s="38">
        <f t="shared" si="24"/>
        <v>137.31041456016177</v>
      </c>
      <c r="M65" s="38">
        <v>130</v>
      </c>
      <c r="N65" s="38">
        <v>200</v>
      </c>
      <c r="O65" s="38">
        <f t="shared" si="22"/>
        <v>371.20749999999998</v>
      </c>
      <c r="P65" s="38">
        <f t="shared" si="23"/>
        <v>462.3104145601618</v>
      </c>
      <c r="Q65" s="103"/>
    </row>
    <row r="66" spans="1:17" ht="30" customHeight="1" x14ac:dyDescent="0.25">
      <c r="A66" s="85">
        <v>9</v>
      </c>
      <c r="B66" s="94" t="s">
        <v>658</v>
      </c>
      <c r="C66" s="94" t="s">
        <v>657</v>
      </c>
      <c r="D66" s="82" t="s">
        <v>763</v>
      </c>
      <c r="E66" s="38">
        <v>103.02500000000001</v>
      </c>
      <c r="F66" s="38">
        <f t="shared" si="19"/>
        <v>25.756250000000001</v>
      </c>
      <c r="G66" s="38">
        <f>F66*$G$65/$F$65</f>
        <v>30.543663875910159</v>
      </c>
      <c r="H66" s="38">
        <v>0</v>
      </c>
      <c r="I66" s="38">
        <f>H66/H62*I62</f>
        <v>0</v>
      </c>
      <c r="J66" s="38">
        <f t="shared" si="21"/>
        <v>30.543663875910159</v>
      </c>
      <c r="K66" s="38">
        <v>139.30000000000001</v>
      </c>
      <c r="L66" s="38">
        <f t="shared" si="24"/>
        <v>140.84934277047523</v>
      </c>
      <c r="M66" s="38">
        <v>60</v>
      </c>
      <c r="N66" s="38">
        <f>M66*$N$62/$M$62</f>
        <v>92.307692307692307</v>
      </c>
      <c r="O66" s="38">
        <f t="shared" si="22"/>
        <v>225.05625000000001</v>
      </c>
      <c r="P66" s="38">
        <f t="shared" si="23"/>
        <v>263.70069895407772</v>
      </c>
      <c r="Q66" s="103"/>
    </row>
    <row r="67" spans="1:17" x14ac:dyDescent="0.25">
      <c r="A67" s="50"/>
      <c r="B67" s="50"/>
      <c r="C67" s="50"/>
      <c r="D67" s="50"/>
      <c r="E67" s="50"/>
      <c r="F67" s="50"/>
      <c r="G67" s="50"/>
      <c r="H67" s="50"/>
      <c r="I67" s="90"/>
      <c r="J67" s="90"/>
      <c r="K67" s="50"/>
      <c r="L67" s="90"/>
      <c r="M67" s="50"/>
      <c r="N67" s="90"/>
      <c r="O67" s="50"/>
      <c r="P67" s="50"/>
      <c r="Q67" s="50"/>
    </row>
    <row r="68" spans="1:17" x14ac:dyDescent="0.25">
      <c r="A68" s="50"/>
      <c r="B68" s="50"/>
      <c r="C68" s="50"/>
      <c r="D68" s="50"/>
      <c r="E68" s="50"/>
      <c r="F68" s="50"/>
      <c r="G68" s="50"/>
      <c r="H68" s="50"/>
      <c r="I68" s="90"/>
      <c r="J68" s="90"/>
      <c r="K68" s="50"/>
      <c r="L68" s="90"/>
      <c r="M68" s="50"/>
      <c r="N68" s="9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90"/>
      <c r="J69" s="90"/>
      <c r="K69" s="50"/>
      <c r="L69" s="90"/>
      <c r="M69" s="50"/>
      <c r="N69" s="90"/>
      <c r="O69" s="50"/>
      <c r="P69" s="50"/>
      <c r="Q69" s="50"/>
    </row>
    <row r="70" spans="1:17" x14ac:dyDescent="0.25">
      <c r="A70" s="50"/>
      <c r="B70" s="50"/>
      <c r="C70" s="50"/>
      <c r="D70" s="50"/>
      <c r="E70" s="50"/>
      <c r="F70" s="50"/>
      <c r="G70" s="50"/>
      <c r="H70" s="50"/>
      <c r="I70" s="90"/>
      <c r="J70" s="90"/>
      <c r="K70" s="50"/>
      <c r="L70" s="90"/>
      <c r="M70" s="50"/>
      <c r="N70" s="90"/>
      <c r="O70" s="50"/>
      <c r="P70" s="50"/>
      <c r="Q70" s="50"/>
    </row>
    <row r="71" spans="1:17" x14ac:dyDescent="0.25">
      <c r="A71" s="50"/>
      <c r="B71" s="50"/>
      <c r="C71" s="50"/>
      <c r="D71" s="50"/>
      <c r="E71" s="50"/>
      <c r="F71" s="50"/>
      <c r="G71" s="50"/>
      <c r="H71" s="50"/>
      <c r="I71" s="90"/>
      <c r="J71" s="90"/>
      <c r="K71" s="50"/>
      <c r="L71" s="90"/>
      <c r="M71" s="50"/>
      <c r="N71" s="90"/>
      <c r="O71" s="50"/>
      <c r="P71" s="50"/>
      <c r="Q71" s="50"/>
    </row>
    <row r="72" spans="1:17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</row>
    <row r="73" spans="1:17" x14ac:dyDescent="0.25">
      <c r="A73" s="50"/>
      <c r="B73" s="50"/>
      <c r="C73" s="50"/>
      <c r="D73" s="50"/>
      <c r="E73" s="50"/>
      <c r="F73" s="50"/>
      <c r="G73" s="50"/>
      <c r="H73" s="50"/>
      <c r="I73" s="90"/>
      <c r="J73" s="90"/>
      <c r="K73" s="50"/>
      <c r="L73" s="90"/>
      <c r="M73" s="50"/>
      <c r="N73" s="90"/>
      <c r="O73" s="50"/>
      <c r="P73" s="50"/>
      <c r="Q73" s="50"/>
    </row>
    <row r="74" spans="1:17" x14ac:dyDescent="0.25">
      <c r="A74" s="50"/>
      <c r="B74" s="50"/>
      <c r="C74" s="50"/>
      <c r="D74" s="50"/>
      <c r="E74" s="50"/>
      <c r="F74" s="50"/>
      <c r="G74" s="50"/>
      <c r="H74" s="50"/>
      <c r="I74" s="90"/>
      <c r="J74" s="90"/>
      <c r="K74" s="50"/>
      <c r="L74" s="90"/>
      <c r="M74" s="50"/>
      <c r="N74" s="90"/>
      <c r="O74" s="50"/>
      <c r="P74" s="50"/>
      <c r="Q74" s="50"/>
    </row>
    <row r="75" spans="1:17" x14ac:dyDescent="0.25">
      <c r="A75" s="50"/>
      <c r="B75" s="50"/>
      <c r="C75" s="50"/>
      <c r="D75" s="50"/>
      <c r="E75" s="50"/>
      <c r="F75" s="50"/>
      <c r="G75" s="50"/>
      <c r="H75" s="50"/>
      <c r="I75" s="90"/>
      <c r="J75" s="90"/>
      <c r="K75" s="50"/>
      <c r="L75" s="90"/>
      <c r="M75" s="50"/>
      <c r="N75" s="90"/>
      <c r="O75" s="50"/>
      <c r="P75" s="50"/>
      <c r="Q75" s="50"/>
    </row>
    <row r="76" spans="1:17" x14ac:dyDescent="0.25">
      <c r="A76" s="50"/>
      <c r="B76" s="50"/>
      <c r="C76" s="50"/>
      <c r="D76" s="50"/>
      <c r="E76" s="50"/>
      <c r="F76" s="50"/>
      <c r="G76" s="50"/>
      <c r="H76" s="50"/>
      <c r="I76" s="90"/>
      <c r="J76" s="90"/>
      <c r="K76" s="50"/>
      <c r="L76" s="90"/>
      <c r="M76" s="50"/>
      <c r="N76" s="90"/>
      <c r="O76" s="50"/>
      <c r="P76" s="50"/>
      <c r="Q76" s="50"/>
    </row>
    <row r="77" spans="1:17" x14ac:dyDescent="0.25">
      <c r="A77" s="50"/>
      <c r="B77" s="50"/>
      <c r="C77" s="50"/>
      <c r="D77" s="50"/>
      <c r="E77" s="50"/>
      <c r="F77" s="50"/>
      <c r="G77" s="50"/>
      <c r="H77" s="50"/>
      <c r="I77" s="90"/>
      <c r="J77" s="90"/>
      <c r="K77" s="50"/>
      <c r="L77" s="90"/>
      <c r="M77" s="50"/>
      <c r="N77" s="90"/>
      <c r="O77" s="50"/>
      <c r="P77" s="50"/>
      <c r="Q77" s="50"/>
    </row>
    <row r="78" spans="1:17" x14ac:dyDescent="0.25">
      <c r="A78" s="50"/>
      <c r="B78" s="50"/>
      <c r="C78" s="50"/>
      <c r="D78" s="50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  <c r="Q78" s="50"/>
    </row>
    <row r="79" spans="1:17" x14ac:dyDescent="0.25">
      <c r="A79" s="50"/>
      <c r="B79" s="50"/>
      <c r="C79" s="50"/>
      <c r="D79" s="50"/>
      <c r="E79" s="50"/>
      <c r="F79" s="50"/>
      <c r="G79" s="50"/>
      <c r="H79" s="50"/>
      <c r="I79" s="90"/>
      <c r="J79" s="90"/>
      <c r="K79" s="50"/>
      <c r="L79" s="90"/>
      <c r="M79" s="50"/>
      <c r="N79" s="90"/>
      <c r="O79" s="50"/>
      <c r="P79" s="50"/>
      <c r="Q79" s="50"/>
    </row>
    <row r="80" spans="1:17" x14ac:dyDescent="0.25">
      <c r="A80" s="50"/>
      <c r="B80" s="50"/>
      <c r="C80" s="50"/>
      <c r="D80" s="50"/>
      <c r="E80" s="50"/>
      <c r="F80" s="50"/>
      <c r="G80" s="50"/>
      <c r="H80" s="50"/>
      <c r="I80" s="90"/>
      <c r="J80" s="90"/>
      <c r="K80" s="50"/>
      <c r="L80" s="90"/>
      <c r="M80" s="50"/>
      <c r="N80" s="90"/>
      <c r="O80" s="50"/>
      <c r="P80" s="50"/>
      <c r="Q80" s="50"/>
    </row>
    <row r="81" spans="1:17" x14ac:dyDescent="0.25">
      <c r="A81" s="50"/>
      <c r="B81" s="50"/>
      <c r="C81" s="50"/>
      <c r="D81" s="50"/>
      <c r="E81" s="50"/>
      <c r="F81" s="50"/>
      <c r="G81" s="50"/>
      <c r="H81" s="50"/>
      <c r="I81" s="90"/>
      <c r="J81" s="90"/>
      <c r="K81" s="50"/>
      <c r="L81" s="90"/>
      <c r="M81" s="50"/>
      <c r="N81" s="90"/>
      <c r="O81" s="50"/>
      <c r="P81" s="50"/>
      <c r="Q81" s="50"/>
    </row>
    <row r="82" spans="1:17" x14ac:dyDescent="0.25">
      <c r="A82" s="50"/>
      <c r="B82" s="50"/>
      <c r="C82" s="50"/>
      <c r="D82" s="50"/>
      <c r="E82" s="50"/>
      <c r="F82" s="50"/>
      <c r="G82" s="50"/>
      <c r="H82" s="50"/>
      <c r="I82" s="90"/>
      <c r="J82" s="90"/>
      <c r="K82" s="50"/>
      <c r="L82" s="90"/>
      <c r="M82" s="50"/>
      <c r="N82" s="90"/>
      <c r="O82" s="50"/>
      <c r="P82" s="50"/>
      <c r="Q82" s="50"/>
    </row>
    <row r="83" spans="1:17" x14ac:dyDescent="0.25">
      <c r="A83" s="50"/>
      <c r="B83" s="50"/>
      <c r="C83" s="50"/>
      <c r="D83" s="50"/>
      <c r="E83" s="50"/>
      <c r="F83" s="50"/>
      <c r="G83" s="50"/>
      <c r="H83" s="50"/>
      <c r="I83" s="90"/>
      <c r="J83" s="90"/>
      <c r="K83" s="50"/>
      <c r="L83" s="90"/>
      <c r="M83" s="50"/>
      <c r="N83" s="90"/>
      <c r="O83" s="50"/>
      <c r="P83" s="50"/>
      <c r="Q83" s="50"/>
    </row>
    <row r="84" spans="1:17" x14ac:dyDescent="0.25">
      <c r="A84" s="50"/>
      <c r="B84" s="50"/>
      <c r="C84" s="50"/>
      <c r="D84" s="50"/>
      <c r="E84" s="50"/>
      <c r="F84" s="50"/>
      <c r="G84" s="50"/>
      <c r="H84" s="50"/>
      <c r="I84" s="90"/>
      <c r="J84" s="90"/>
      <c r="K84" s="50"/>
      <c r="L84" s="90"/>
      <c r="M84" s="50"/>
      <c r="N84" s="90"/>
      <c r="O84" s="50"/>
      <c r="P84" s="50"/>
      <c r="Q84" s="50"/>
    </row>
    <row r="85" spans="1:17" x14ac:dyDescent="0.25">
      <c r="A85" s="50"/>
      <c r="B85" s="50"/>
      <c r="C85" s="50"/>
      <c r="D85" s="50"/>
      <c r="E85" s="50"/>
      <c r="F85" s="50"/>
      <c r="G85" s="50"/>
      <c r="H85" s="50"/>
      <c r="I85" s="90"/>
      <c r="J85" s="90"/>
      <c r="K85" s="50"/>
      <c r="L85" s="90"/>
      <c r="M85" s="50"/>
      <c r="N85" s="90"/>
      <c r="O85" s="50"/>
      <c r="P85" s="50"/>
      <c r="Q85" s="50"/>
    </row>
    <row r="86" spans="1:17" x14ac:dyDescent="0.25">
      <c r="A86" s="50"/>
      <c r="B86" s="50"/>
      <c r="C86" s="50"/>
      <c r="D86" s="50"/>
      <c r="E86" s="50"/>
      <c r="F86" s="50"/>
      <c r="G86" s="50"/>
      <c r="H86" s="50"/>
      <c r="I86" s="90"/>
      <c r="J86" s="90"/>
      <c r="K86" s="50"/>
      <c r="L86" s="90"/>
      <c r="M86" s="50"/>
      <c r="N86" s="90"/>
      <c r="O86" s="50"/>
      <c r="P86" s="50"/>
      <c r="Q86" s="50"/>
    </row>
    <row r="87" spans="1:17" x14ac:dyDescent="0.25">
      <c r="A87" s="50"/>
      <c r="B87" s="50"/>
      <c r="C87" s="50"/>
      <c r="D87" s="50"/>
      <c r="E87" s="50"/>
      <c r="F87" s="50"/>
      <c r="G87" s="50"/>
      <c r="H87" s="50"/>
      <c r="I87" s="90"/>
      <c r="J87" s="90"/>
      <c r="K87" s="50"/>
      <c r="L87" s="90"/>
      <c r="M87" s="50"/>
      <c r="N87" s="90"/>
      <c r="O87" s="50"/>
      <c r="P87" s="50"/>
      <c r="Q87" s="50"/>
    </row>
    <row r="88" spans="1:17" x14ac:dyDescent="0.25">
      <c r="A88" s="50"/>
      <c r="B88" s="50"/>
      <c r="C88" s="50"/>
      <c r="D88" s="50"/>
      <c r="E88" s="50"/>
      <c r="F88" s="50"/>
      <c r="G88" s="50"/>
      <c r="H88" s="50"/>
      <c r="I88" s="90"/>
      <c r="J88" s="90"/>
      <c r="K88" s="50"/>
      <c r="L88" s="90"/>
      <c r="M88" s="50"/>
      <c r="N88" s="90"/>
      <c r="O88" s="50"/>
      <c r="P88" s="50"/>
      <c r="Q88" s="50"/>
    </row>
    <row r="89" spans="1:17" x14ac:dyDescent="0.25">
      <c r="A89" s="50"/>
      <c r="B89" s="50"/>
      <c r="C89" s="50"/>
      <c r="D89" s="50"/>
      <c r="E89" s="50"/>
      <c r="F89" s="50"/>
      <c r="G89" s="50"/>
      <c r="H89" s="50"/>
      <c r="I89" s="90"/>
      <c r="J89" s="90"/>
      <c r="K89" s="50"/>
      <c r="L89" s="90"/>
      <c r="M89" s="50"/>
      <c r="N89" s="90"/>
      <c r="O89" s="50"/>
      <c r="P89" s="50"/>
      <c r="Q89" s="50"/>
    </row>
    <row r="90" spans="1:17" x14ac:dyDescent="0.25">
      <c r="A90" s="50"/>
      <c r="B90" s="50"/>
      <c r="C90" s="50"/>
      <c r="D90" s="50"/>
      <c r="E90" s="50"/>
      <c r="F90" s="50"/>
      <c r="G90" s="50"/>
      <c r="H90" s="50"/>
      <c r="I90" s="90"/>
      <c r="J90" s="90"/>
      <c r="K90" s="50"/>
      <c r="L90" s="90"/>
      <c r="M90" s="50"/>
      <c r="N90" s="90"/>
      <c r="O90" s="50"/>
      <c r="P90" s="50"/>
      <c r="Q90" s="50"/>
    </row>
    <row r="91" spans="1:17" x14ac:dyDescent="0.25">
      <c r="A91" s="50"/>
      <c r="B91" s="50"/>
      <c r="C91" s="50"/>
      <c r="D91" s="50"/>
      <c r="E91" s="50"/>
      <c r="F91" s="50"/>
      <c r="G91" s="50"/>
      <c r="H91" s="50"/>
      <c r="I91" s="90"/>
      <c r="J91" s="90"/>
      <c r="K91" s="50"/>
      <c r="L91" s="90"/>
      <c r="M91" s="50"/>
      <c r="N91" s="90"/>
      <c r="O91" s="50"/>
      <c r="P91" s="50"/>
      <c r="Q91" s="50"/>
    </row>
    <row r="92" spans="1:17" x14ac:dyDescent="0.25">
      <c r="A92" s="50"/>
      <c r="B92" s="50"/>
      <c r="C92" s="50"/>
      <c r="D92" s="50"/>
      <c r="E92" s="50"/>
      <c r="F92" s="50"/>
      <c r="G92" s="50"/>
      <c r="H92" s="50"/>
      <c r="I92" s="90"/>
      <c r="J92" s="90"/>
      <c r="K92" s="50"/>
      <c r="L92" s="90"/>
      <c r="M92" s="50"/>
      <c r="N92" s="90"/>
      <c r="O92" s="50"/>
      <c r="P92" s="50"/>
      <c r="Q92" s="50"/>
    </row>
    <row r="93" spans="1:17" x14ac:dyDescent="0.25">
      <c r="A93" s="50"/>
      <c r="B93" s="50"/>
      <c r="C93" s="50"/>
      <c r="D93" s="50"/>
      <c r="E93" s="50"/>
      <c r="F93" s="50"/>
      <c r="G93" s="50"/>
      <c r="H93" s="50"/>
      <c r="I93" s="90"/>
      <c r="J93" s="90"/>
      <c r="K93" s="50"/>
      <c r="L93" s="90"/>
      <c r="M93" s="50"/>
      <c r="N93" s="90"/>
      <c r="O93" s="50"/>
      <c r="P93" s="50"/>
      <c r="Q93" s="50"/>
    </row>
    <row r="94" spans="1:17" x14ac:dyDescent="0.25">
      <c r="A94" s="50"/>
      <c r="B94" s="50"/>
      <c r="C94" s="50"/>
      <c r="D94" s="50"/>
      <c r="E94" s="50"/>
      <c r="F94" s="50"/>
      <c r="G94" s="50"/>
      <c r="H94" s="50"/>
      <c r="I94" s="90"/>
      <c r="J94" s="90"/>
      <c r="K94" s="50"/>
      <c r="L94" s="90"/>
      <c r="M94" s="50"/>
      <c r="N94" s="90"/>
      <c r="O94" s="50"/>
      <c r="P94" s="50"/>
      <c r="Q94" s="50"/>
    </row>
    <row r="95" spans="1:17" x14ac:dyDescent="0.25">
      <c r="A95" s="50"/>
      <c r="B95" s="50"/>
      <c r="C95" s="50"/>
      <c r="D95" s="50"/>
      <c r="E95" s="50"/>
      <c r="F95" s="50"/>
      <c r="G95" s="50"/>
      <c r="H95" s="50"/>
      <c r="I95" s="90"/>
      <c r="J95" s="90"/>
      <c r="K95" s="50"/>
      <c r="L95" s="90"/>
      <c r="M95" s="50"/>
      <c r="N95" s="90"/>
      <c r="O95" s="50"/>
      <c r="P95" s="50"/>
      <c r="Q95" s="50"/>
    </row>
    <row r="96" spans="1:17" x14ac:dyDescent="0.25">
      <c r="A96" s="50"/>
      <c r="B96" s="50"/>
      <c r="C96" s="50"/>
      <c r="D96" s="50"/>
      <c r="E96" s="50"/>
      <c r="F96" s="50"/>
      <c r="G96" s="50"/>
      <c r="H96" s="50"/>
      <c r="I96" s="90"/>
      <c r="J96" s="90"/>
      <c r="K96" s="50"/>
      <c r="L96" s="90"/>
      <c r="M96" s="50"/>
      <c r="N96" s="90"/>
      <c r="O96" s="50"/>
      <c r="P96" s="50"/>
      <c r="Q96" s="50"/>
    </row>
    <row r="97" spans="1:17" x14ac:dyDescent="0.25">
      <c r="A97" s="50"/>
      <c r="B97" s="50"/>
      <c r="C97" s="50"/>
      <c r="D97" s="50"/>
      <c r="E97" s="50"/>
      <c r="F97" s="50"/>
      <c r="G97" s="50"/>
      <c r="H97" s="50"/>
      <c r="I97" s="90"/>
      <c r="J97" s="90"/>
      <c r="K97" s="50"/>
      <c r="L97" s="90"/>
      <c r="M97" s="50"/>
      <c r="N97" s="90"/>
      <c r="O97" s="50"/>
      <c r="P97" s="50"/>
      <c r="Q97" s="50"/>
    </row>
    <row r="98" spans="1:17" x14ac:dyDescent="0.25">
      <c r="A98" s="50"/>
      <c r="B98" s="50"/>
      <c r="C98" s="50"/>
      <c r="D98" s="50"/>
      <c r="E98" s="50"/>
      <c r="F98" s="50"/>
      <c r="G98" s="50"/>
      <c r="H98" s="50"/>
      <c r="I98" s="90"/>
      <c r="J98" s="90"/>
      <c r="K98" s="50"/>
      <c r="L98" s="90"/>
      <c r="M98" s="50"/>
      <c r="N98" s="90"/>
      <c r="O98" s="50"/>
      <c r="P98" s="50"/>
      <c r="Q98" s="50"/>
    </row>
    <row r="99" spans="1:17" x14ac:dyDescent="0.25">
      <c r="A99" s="50"/>
      <c r="B99" s="50"/>
      <c r="C99" s="50"/>
      <c r="D99" s="50"/>
      <c r="E99" s="50"/>
      <c r="F99" s="50"/>
      <c r="G99" s="50"/>
      <c r="H99" s="50"/>
      <c r="I99" s="90"/>
      <c r="J99" s="90"/>
      <c r="K99" s="50"/>
      <c r="L99" s="90"/>
      <c r="M99" s="50"/>
      <c r="N99" s="90"/>
      <c r="O99" s="50"/>
      <c r="P99" s="50"/>
      <c r="Q99" s="50"/>
    </row>
    <row r="100" spans="1:17" x14ac:dyDescent="0.25">
      <c r="A100" s="50"/>
      <c r="B100" s="50"/>
      <c r="C100" s="50"/>
      <c r="D100" s="50"/>
      <c r="E100" s="50"/>
      <c r="F100" s="50"/>
      <c r="G100" s="50"/>
      <c r="H100" s="50"/>
      <c r="I100" s="90"/>
      <c r="J100" s="90"/>
      <c r="K100" s="50"/>
      <c r="L100" s="90"/>
      <c r="M100" s="50"/>
      <c r="N100" s="90"/>
      <c r="O100" s="50"/>
      <c r="P100" s="50"/>
      <c r="Q100" s="50"/>
    </row>
    <row r="101" spans="1:17" x14ac:dyDescent="0.25">
      <c r="A101" s="50"/>
      <c r="B101" s="50"/>
      <c r="C101" s="50"/>
      <c r="D101" s="50"/>
      <c r="E101" s="50"/>
      <c r="F101" s="50"/>
      <c r="G101" s="50"/>
      <c r="H101" s="50"/>
      <c r="I101" s="90"/>
      <c r="J101" s="90"/>
      <c r="K101" s="50"/>
      <c r="L101" s="90"/>
      <c r="M101" s="50"/>
      <c r="N101" s="90"/>
      <c r="O101" s="50"/>
      <c r="P101" s="50"/>
      <c r="Q101" s="50"/>
    </row>
    <row r="102" spans="1:17" x14ac:dyDescent="0.25">
      <c r="A102" s="50"/>
      <c r="B102" s="50"/>
      <c r="C102" s="50"/>
      <c r="D102" s="50"/>
      <c r="E102" s="50"/>
      <c r="F102" s="50"/>
      <c r="G102" s="50"/>
      <c r="H102" s="50"/>
      <c r="I102" s="90"/>
      <c r="J102" s="90"/>
      <c r="K102" s="50"/>
      <c r="L102" s="90"/>
      <c r="M102" s="50"/>
      <c r="N102" s="90"/>
      <c r="O102" s="50"/>
      <c r="P102" s="50"/>
      <c r="Q102" s="50"/>
    </row>
    <row r="103" spans="1:17" x14ac:dyDescent="0.25">
      <c r="A103" s="50"/>
      <c r="B103" s="50"/>
      <c r="C103" s="50"/>
      <c r="D103" s="50"/>
      <c r="E103" s="50"/>
      <c r="F103" s="50"/>
      <c r="G103" s="50"/>
      <c r="H103" s="50"/>
      <c r="I103" s="90"/>
      <c r="J103" s="90"/>
      <c r="K103" s="50"/>
      <c r="L103" s="90"/>
      <c r="M103" s="50"/>
      <c r="N103" s="90"/>
      <c r="O103" s="50"/>
      <c r="P103" s="50"/>
      <c r="Q103" s="50"/>
    </row>
    <row r="104" spans="1:17" x14ac:dyDescent="0.25">
      <c r="A104" s="50"/>
      <c r="B104" s="50"/>
      <c r="C104" s="50"/>
      <c r="D104" s="50"/>
      <c r="E104" s="50"/>
      <c r="F104" s="50"/>
      <c r="G104" s="50"/>
      <c r="H104" s="50"/>
      <c r="I104" s="90"/>
      <c r="J104" s="90"/>
      <c r="K104" s="50"/>
      <c r="L104" s="90"/>
      <c r="M104" s="50"/>
      <c r="N104" s="90"/>
      <c r="O104" s="50"/>
      <c r="P104" s="50"/>
      <c r="Q104" s="50"/>
    </row>
    <row r="105" spans="1:17" x14ac:dyDescent="0.25">
      <c r="A105" s="50"/>
      <c r="B105" s="50"/>
      <c r="C105" s="50"/>
      <c r="D105" s="50"/>
      <c r="E105" s="50"/>
      <c r="F105" s="50"/>
      <c r="G105" s="50"/>
      <c r="H105" s="50"/>
      <c r="I105" s="90"/>
      <c r="J105" s="90"/>
      <c r="K105" s="50"/>
      <c r="L105" s="90"/>
      <c r="M105" s="50"/>
      <c r="N105" s="90"/>
      <c r="O105" s="50"/>
      <c r="P105" s="50"/>
      <c r="Q105" s="50"/>
    </row>
    <row r="106" spans="1:17" x14ac:dyDescent="0.25">
      <c r="A106" s="50"/>
      <c r="B106" s="50"/>
      <c r="C106" s="50"/>
      <c r="D106" s="50"/>
      <c r="E106" s="50"/>
      <c r="F106" s="50"/>
      <c r="G106" s="50"/>
      <c r="H106" s="50"/>
      <c r="I106" s="90"/>
      <c r="J106" s="90"/>
      <c r="K106" s="50"/>
      <c r="L106" s="90"/>
      <c r="M106" s="50"/>
      <c r="N106" s="90"/>
      <c r="O106" s="50"/>
      <c r="P106" s="50"/>
      <c r="Q106" s="50"/>
    </row>
    <row r="107" spans="1:17" x14ac:dyDescent="0.25">
      <c r="A107" s="50"/>
      <c r="B107" s="50"/>
      <c r="C107" s="50"/>
      <c r="D107" s="50"/>
      <c r="E107" s="50"/>
      <c r="F107" s="50"/>
      <c r="G107" s="50"/>
      <c r="H107" s="50"/>
      <c r="I107" s="90"/>
      <c r="J107" s="90"/>
      <c r="K107" s="50"/>
      <c r="L107" s="90"/>
      <c r="M107" s="50"/>
      <c r="N107" s="90"/>
      <c r="O107" s="50"/>
      <c r="P107" s="50"/>
      <c r="Q107" s="50"/>
    </row>
    <row r="108" spans="1:17" x14ac:dyDescent="0.25">
      <c r="A108" s="50"/>
      <c r="B108" s="50"/>
      <c r="C108" s="50"/>
      <c r="D108" s="50"/>
      <c r="E108" s="50"/>
      <c r="F108" s="50"/>
      <c r="G108" s="50"/>
      <c r="H108" s="50"/>
      <c r="I108" s="90"/>
      <c r="J108" s="90"/>
      <c r="K108" s="50"/>
      <c r="L108" s="90"/>
      <c r="M108" s="50"/>
      <c r="N108" s="90"/>
      <c r="O108" s="50"/>
      <c r="P108" s="50"/>
      <c r="Q108" s="50"/>
    </row>
    <row r="109" spans="1:17" x14ac:dyDescent="0.25">
      <c r="A109" s="50"/>
      <c r="B109" s="50"/>
      <c r="C109" s="50"/>
      <c r="D109" s="50"/>
      <c r="E109" s="50"/>
      <c r="F109" s="50"/>
      <c r="G109" s="50"/>
      <c r="H109" s="50"/>
      <c r="I109" s="90"/>
      <c r="J109" s="90"/>
      <c r="K109" s="50"/>
      <c r="L109" s="90"/>
      <c r="M109" s="50"/>
      <c r="N109" s="90"/>
      <c r="O109" s="50"/>
      <c r="P109" s="50"/>
      <c r="Q109" s="50"/>
    </row>
    <row r="110" spans="1:17" x14ac:dyDescent="0.25">
      <c r="A110" s="50"/>
      <c r="B110" s="50"/>
      <c r="C110" s="50"/>
      <c r="D110" s="50"/>
      <c r="E110" s="50"/>
      <c r="F110" s="50"/>
      <c r="G110" s="50"/>
      <c r="H110" s="50"/>
      <c r="I110" s="90"/>
      <c r="J110" s="90"/>
      <c r="K110" s="50"/>
      <c r="L110" s="90"/>
      <c r="M110" s="50"/>
      <c r="N110" s="90"/>
      <c r="O110" s="50"/>
      <c r="P110" s="50"/>
      <c r="Q110" s="50"/>
    </row>
    <row r="111" spans="1:17" x14ac:dyDescent="0.25">
      <c r="A111" s="50"/>
      <c r="B111" s="50"/>
      <c r="C111" s="50"/>
      <c r="D111" s="50"/>
      <c r="E111" s="50"/>
      <c r="F111" s="50"/>
      <c r="G111" s="50"/>
      <c r="H111" s="50"/>
      <c r="I111" s="90"/>
      <c r="J111" s="90"/>
      <c r="K111" s="50"/>
      <c r="L111" s="90"/>
      <c r="M111" s="50"/>
      <c r="N111" s="90"/>
      <c r="O111" s="50"/>
      <c r="P111" s="50"/>
      <c r="Q111" s="50"/>
    </row>
    <row r="112" spans="1:17" x14ac:dyDescent="0.25">
      <c r="A112" s="50"/>
      <c r="B112" s="50"/>
      <c r="C112" s="50"/>
      <c r="D112" s="50"/>
      <c r="E112" s="50"/>
      <c r="F112" s="50"/>
      <c r="G112" s="50"/>
      <c r="H112" s="50"/>
      <c r="I112" s="90"/>
      <c r="J112" s="90"/>
      <c r="K112" s="50"/>
      <c r="L112" s="90"/>
      <c r="M112" s="50"/>
      <c r="N112" s="90"/>
      <c r="O112" s="50"/>
      <c r="P112" s="50"/>
      <c r="Q112" s="50"/>
    </row>
    <row r="113" spans="1:17" x14ac:dyDescent="0.25">
      <c r="A113" s="50"/>
      <c r="B113" s="50"/>
      <c r="C113" s="50"/>
      <c r="D113" s="50"/>
      <c r="E113" s="50"/>
      <c r="F113" s="50"/>
      <c r="G113" s="50"/>
      <c r="H113" s="50"/>
      <c r="I113" s="90"/>
      <c r="J113" s="90"/>
      <c r="K113" s="50"/>
      <c r="L113" s="90"/>
      <c r="M113" s="50"/>
      <c r="N113" s="90"/>
      <c r="O113" s="50"/>
      <c r="P113" s="50"/>
      <c r="Q113" s="50"/>
    </row>
    <row r="114" spans="1:17" x14ac:dyDescent="0.25">
      <c r="A114" s="50"/>
      <c r="B114" s="50"/>
      <c r="C114" s="50"/>
      <c r="D114" s="50"/>
      <c r="E114" s="50"/>
      <c r="F114" s="50"/>
      <c r="G114" s="50"/>
      <c r="H114" s="50"/>
      <c r="I114" s="90"/>
      <c r="J114" s="90"/>
      <c r="K114" s="50"/>
      <c r="L114" s="90"/>
      <c r="M114" s="50"/>
      <c r="N114" s="90"/>
      <c r="O114" s="50"/>
      <c r="P114" s="50"/>
      <c r="Q114" s="50"/>
    </row>
    <row r="115" spans="1:17" x14ac:dyDescent="0.25">
      <c r="A115" s="50"/>
      <c r="B115" s="50"/>
      <c r="C115" s="50"/>
      <c r="D115" s="50"/>
      <c r="E115" s="50"/>
      <c r="F115" s="50"/>
      <c r="G115" s="50"/>
      <c r="H115" s="50"/>
      <c r="I115" s="90"/>
      <c r="J115" s="90"/>
      <c r="K115" s="50"/>
      <c r="L115" s="90"/>
      <c r="M115" s="50"/>
      <c r="N115" s="90"/>
      <c r="O115" s="50"/>
      <c r="P115" s="50"/>
      <c r="Q115" s="50"/>
    </row>
    <row r="116" spans="1:17" x14ac:dyDescent="0.25">
      <c r="A116" s="50"/>
      <c r="B116" s="50"/>
      <c r="C116" s="50"/>
      <c r="D116" s="50"/>
      <c r="E116" s="50"/>
      <c r="F116" s="50"/>
      <c r="G116" s="50"/>
      <c r="H116" s="50"/>
      <c r="I116" s="90"/>
      <c r="J116" s="90"/>
      <c r="K116" s="50"/>
      <c r="L116" s="90"/>
      <c r="M116" s="50"/>
      <c r="N116" s="90"/>
      <c r="O116" s="50"/>
      <c r="P116" s="50"/>
      <c r="Q116" s="50"/>
    </row>
    <row r="117" spans="1:17" x14ac:dyDescent="0.25">
      <c r="A117" s="50"/>
      <c r="B117" s="50"/>
      <c r="C117" s="50"/>
      <c r="D117" s="50"/>
      <c r="E117" s="50"/>
      <c r="F117" s="50"/>
      <c r="G117" s="50"/>
      <c r="H117" s="50"/>
      <c r="I117" s="90"/>
      <c r="J117" s="90"/>
      <c r="K117" s="50"/>
      <c r="L117" s="90"/>
      <c r="M117" s="50"/>
      <c r="N117" s="90"/>
      <c r="O117" s="50"/>
      <c r="P117" s="50"/>
      <c r="Q117" s="50"/>
    </row>
    <row r="118" spans="1:17" x14ac:dyDescent="0.25">
      <c r="A118" s="50"/>
      <c r="B118" s="50"/>
      <c r="C118" s="50"/>
      <c r="D118" s="50"/>
      <c r="E118" s="50"/>
      <c r="F118" s="50"/>
      <c r="G118" s="50"/>
      <c r="H118" s="50"/>
      <c r="I118" s="90"/>
      <c r="J118" s="90"/>
      <c r="K118" s="50"/>
      <c r="L118" s="90"/>
      <c r="M118" s="50"/>
      <c r="N118" s="90"/>
      <c r="O118" s="50"/>
      <c r="P118" s="50"/>
      <c r="Q118" s="50"/>
    </row>
    <row r="119" spans="1:17" x14ac:dyDescent="0.25">
      <c r="A119" s="50"/>
      <c r="B119" s="50"/>
      <c r="C119" s="50"/>
      <c r="D119" s="50"/>
      <c r="E119" s="50"/>
      <c r="F119" s="50"/>
      <c r="G119" s="50"/>
      <c r="H119" s="50"/>
      <c r="I119" s="90"/>
      <c r="J119" s="90"/>
      <c r="K119" s="50"/>
      <c r="L119" s="90"/>
      <c r="M119" s="50"/>
      <c r="N119" s="90"/>
      <c r="O119" s="50"/>
      <c r="P119" s="50"/>
      <c r="Q119" s="50"/>
    </row>
    <row r="120" spans="1:17" x14ac:dyDescent="0.25">
      <c r="A120" s="50"/>
      <c r="B120" s="50"/>
      <c r="C120" s="50"/>
      <c r="D120" s="50"/>
      <c r="E120" s="50"/>
      <c r="F120" s="50"/>
      <c r="G120" s="50"/>
      <c r="H120" s="50"/>
      <c r="I120" s="90"/>
      <c r="J120" s="90"/>
      <c r="K120" s="50"/>
      <c r="L120" s="90"/>
      <c r="M120" s="50"/>
      <c r="N120" s="90"/>
      <c r="O120" s="50"/>
      <c r="P120" s="50"/>
      <c r="Q120" s="50"/>
    </row>
    <row r="121" spans="1:17" x14ac:dyDescent="0.25">
      <c r="A121" s="50"/>
      <c r="B121" s="50"/>
      <c r="C121" s="50"/>
      <c r="D121" s="50"/>
      <c r="E121" s="50"/>
      <c r="F121" s="50"/>
      <c r="G121" s="50"/>
      <c r="H121" s="50"/>
      <c r="I121" s="90"/>
      <c r="J121" s="90"/>
      <c r="K121" s="50"/>
      <c r="L121" s="90"/>
      <c r="M121" s="50"/>
      <c r="N121" s="90"/>
      <c r="O121" s="50"/>
      <c r="P121" s="50"/>
      <c r="Q121" s="50"/>
    </row>
    <row r="122" spans="1:17" x14ac:dyDescent="0.25">
      <c r="A122" s="50"/>
      <c r="B122" s="50"/>
      <c r="C122" s="50"/>
      <c r="D122" s="50"/>
      <c r="E122" s="50"/>
      <c r="F122" s="50"/>
      <c r="G122" s="50"/>
      <c r="H122" s="50"/>
      <c r="I122" s="90"/>
      <c r="J122" s="90"/>
      <c r="K122" s="50"/>
      <c r="L122" s="90"/>
      <c r="M122" s="50"/>
      <c r="N122" s="90"/>
      <c r="O122" s="50"/>
      <c r="P122" s="50"/>
      <c r="Q122" s="50"/>
    </row>
    <row r="123" spans="1:17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50"/>
    </row>
    <row r="124" spans="1:17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</row>
    <row r="125" spans="1:17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</row>
    <row r="126" spans="1:17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</row>
    <row r="127" spans="1:17" x14ac:dyDescent="0.25">
      <c r="A127" s="50"/>
      <c r="B127" s="50"/>
      <c r="C127" s="50"/>
      <c r="D127" s="50"/>
      <c r="E127" s="50"/>
      <c r="F127" s="50"/>
      <c r="G127" s="50"/>
      <c r="H127" s="50"/>
      <c r="I127" s="90"/>
      <c r="J127" s="90"/>
      <c r="K127" s="50"/>
      <c r="L127" s="90"/>
      <c r="M127" s="50"/>
      <c r="N127" s="90"/>
      <c r="O127" s="50"/>
      <c r="P127" s="50"/>
      <c r="Q127" s="50"/>
    </row>
    <row r="128" spans="1:17" x14ac:dyDescent="0.25">
      <c r="A128" s="50"/>
      <c r="B128" s="50"/>
      <c r="C128" s="50"/>
      <c r="D128" s="50"/>
      <c r="E128" s="50"/>
      <c r="F128" s="50"/>
      <c r="G128" s="50"/>
      <c r="H128" s="50"/>
      <c r="I128" s="90"/>
      <c r="J128" s="90"/>
      <c r="K128" s="50"/>
      <c r="L128" s="90"/>
      <c r="M128" s="50"/>
      <c r="N128" s="90"/>
      <c r="O128" s="50"/>
      <c r="P128" s="50"/>
      <c r="Q128" s="50"/>
    </row>
    <row r="129" spans="1:17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</row>
    <row r="130" spans="1:17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</row>
    <row r="131" spans="1:17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</row>
    <row r="132" spans="1:17" x14ac:dyDescent="0.25">
      <c r="A132" s="50"/>
      <c r="B132" s="50"/>
      <c r="C132" s="50"/>
      <c r="D132" s="50"/>
      <c r="E132" s="50"/>
      <c r="F132" s="50"/>
      <c r="G132" s="50"/>
      <c r="H132" s="50"/>
      <c r="I132" s="90"/>
      <c r="J132" s="90"/>
      <c r="K132" s="50"/>
      <c r="L132" s="90"/>
      <c r="M132" s="50"/>
      <c r="N132" s="90"/>
      <c r="O132" s="50"/>
      <c r="P132" s="50"/>
      <c r="Q132" s="50"/>
    </row>
    <row r="133" spans="1:17" x14ac:dyDescent="0.25">
      <c r="A133" s="50"/>
      <c r="B133" s="50"/>
      <c r="C133" s="50"/>
      <c r="D133" s="50"/>
      <c r="E133" s="50"/>
      <c r="F133" s="50"/>
      <c r="G133" s="50"/>
      <c r="H133" s="50"/>
      <c r="I133" s="90"/>
      <c r="J133" s="90"/>
      <c r="K133" s="50"/>
      <c r="L133" s="90"/>
      <c r="M133" s="50"/>
      <c r="N133" s="90"/>
      <c r="O133" s="50"/>
      <c r="P133" s="50"/>
      <c r="Q133" s="50"/>
    </row>
    <row r="134" spans="1:17" x14ac:dyDescent="0.25">
      <c r="A134" s="50"/>
      <c r="B134" s="50"/>
      <c r="C134" s="50"/>
      <c r="D134" s="50"/>
      <c r="E134" s="50"/>
      <c r="F134" s="50"/>
      <c r="G134" s="50"/>
      <c r="H134" s="50"/>
      <c r="I134" s="90"/>
      <c r="J134" s="90"/>
      <c r="K134" s="50"/>
      <c r="L134" s="90"/>
      <c r="M134" s="50"/>
      <c r="N134" s="90"/>
      <c r="O134" s="50"/>
      <c r="P134" s="50"/>
      <c r="Q134" s="50"/>
    </row>
    <row r="135" spans="1:17" x14ac:dyDescent="0.25">
      <c r="A135" s="50"/>
      <c r="B135" s="50"/>
      <c r="C135" s="50"/>
      <c r="D135" s="50"/>
      <c r="E135" s="50"/>
      <c r="F135" s="50"/>
      <c r="G135" s="50"/>
      <c r="H135" s="50"/>
      <c r="I135" s="90"/>
      <c r="J135" s="90"/>
      <c r="K135" s="50"/>
      <c r="L135" s="90"/>
      <c r="M135" s="50"/>
      <c r="N135" s="90"/>
      <c r="O135" s="50"/>
      <c r="P135" s="50"/>
      <c r="Q135" s="50"/>
    </row>
    <row r="136" spans="1:17" x14ac:dyDescent="0.25">
      <c r="A136" s="50"/>
      <c r="B136" s="50"/>
      <c r="C136" s="50"/>
      <c r="D136" s="50"/>
      <c r="E136" s="50"/>
      <c r="F136" s="50"/>
      <c r="G136" s="50"/>
      <c r="H136" s="50"/>
      <c r="I136" s="90"/>
      <c r="J136" s="90"/>
      <c r="K136" s="50"/>
      <c r="L136" s="90"/>
      <c r="M136" s="50"/>
      <c r="N136" s="90"/>
      <c r="O136" s="50"/>
      <c r="P136" s="50"/>
      <c r="Q136" s="50"/>
    </row>
    <row r="137" spans="1:17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</row>
    <row r="138" spans="1:17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</row>
    <row r="139" spans="1:17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</row>
    <row r="140" spans="1:17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</row>
  </sheetData>
  <sheetProtection algorithmName="SHA-512" hashValue="xnNDndstSdgySN7rcy+r8zXMtFoLOxlOXwvILBi1Xwl0ACs3uvwjCx62tbUOqRCU9+CNA5G3+9lgDlcMftrtRQ==" saltValue="HvdLipoSVWGfWM5a0GPW1w==" spinCount="100000" sheet="1" objects="1" scenarios="1"/>
  <mergeCells count="15">
    <mergeCell ref="A1:O1"/>
    <mergeCell ref="E2:I2"/>
    <mergeCell ref="K2:L2"/>
    <mergeCell ref="M2:N2"/>
    <mergeCell ref="A3:D3"/>
    <mergeCell ref="A57:D57"/>
    <mergeCell ref="E56:I56"/>
    <mergeCell ref="K56:L56"/>
    <mergeCell ref="A18:O18"/>
    <mergeCell ref="E19:I19"/>
    <mergeCell ref="K19:L19"/>
    <mergeCell ref="M19:N19"/>
    <mergeCell ref="M56:N56"/>
    <mergeCell ref="A20:D20"/>
    <mergeCell ref="A53:O53"/>
  </mergeCells>
  <phoneticPr fontId="12" type="noConversion"/>
  <pageMargins left="0.75" right="0.75" top="1" bottom="1" header="0.5" footer="0.5"/>
  <pageSetup paperSize="9" scale="69" fitToHeight="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4"/>
  <sheetViews>
    <sheetView workbookViewId="0">
      <selection activeCell="A5" sqref="A5:P5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8.140625" style="7" customWidth="1"/>
    <col min="18" max="18" width="11" style="7" customWidth="1"/>
  </cols>
  <sheetData>
    <row r="1" spans="1:18" s="19" customFormat="1" ht="30" customHeight="1" x14ac:dyDescent="0.25">
      <c r="A1" s="246" t="s">
        <v>947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</row>
    <row r="2" spans="1:18" ht="51" customHeight="1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$P$7</f>
        <v>ΑΘΡΟΙΣΜΑ ΜΕΤΑ ΤΗΝ ΑΝΑΓΩΓΗ</v>
      </c>
      <c r="Q2" s="78"/>
      <c r="R2" s="78"/>
    </row>
    <row r="3" spans="1:18" ht="100.5" customHeight="1" x14ac:dyDescent="0.25">
      <c r="A3" s="259" t="s">
        <v>307</v>
      </c>
      <c r="B3" s="259"/>
      <c r="C3" s="259"/>
      <c r="D3" s="25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</row>
    <row r="4" spans="1:18" ht="28.5" customHeight="1" x14ac:dyDescent="0.25">
      <c r="A4" s="79">
        <v>1</v>
      </c>
      <c r="B4" s="121" t="s">
        <v>435</v>
      </c>
      <c r="C4" s="112" t="s">
        <v>434</v>
      </c>
      <c r="D4" s="82" t="s">
        <v>818</v>
      </c>
      <c r="E4" s="52">
        <v>12.9</v>
      </c>
      <c r="F4" s="52">
        <f>E4/4</f>
        <v>3.2250000000000001</v>
      </c>
      <c r="G4" s="52">
        <v>125</v>
      </c>
      <c r="H4" s="52">
        <v>52.5</v>
      </c>
      <c r="I4" s="44">
        <v>375</v>
      </c>
      <c r="J4" s="44">
        <f>G4+I4</f>
        <v>500</v>
      </c>
      <c r="K4" s="52">
        <v>25</v>
      </c>
      <c r="L4" s="57">
        <v>300</v>
      </c>
      <c r="M4" s="52">
        <v>40</v>
      </c>
      <c r="N4" s="44">
        <v>200</v>
      </c>
      <c r="O4" s="44">
        <f>F4+H4+K4+M4</f>
        <v>120.72499999999999</v>
      </c>
      <c r="P4" s="44">
        <f>J4+L4+N4</f>
        <v>1000</v>
      </c>
      <c r="Q4" s="60"/>
      <c r="R4" s="137"/>
    </row>
    <row r="5" spans="1:18" ht="66.75" customHeight="1" x14ac:dyDescent="0.25">
      <c r="A5" s="247"/>
      <c r="B5" s="250"/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0"/>
      <c r="N5" s="250"/>
      <c r="O5" s="250"/>
      <c r="P5" s="251"/>
      <c r="Q5" s="50"/>
      <c r="R5" s="50"/>
    </row>
    <row r="6" spans="1:18" ht="35.25" customHeight="1" x14ac:dyDescent="0.25">
      <c r="A6" s="84" t="s">
        <v>263</v>
      </c>
      <c r="B6" s="74" t="s">
        <v>264</v>
      </c>
      <c r="C6" s="75" t="s">
        <v>284</v>
      </c>
      <c r="D6" s="74" t="s">
        <v>266</v>
      </c>
      <c r="E6" s="252" t="s">
        <v>267</v>
      </c>
      <c r="F6" s="252"/>
      <c r="G6" s="252"/>
      <c r="H6" s="252"/>
      <c r="I6" s="252"/>
      <c r="J6" s="83"/>
      <c r="K6" s="252" t="s">
        <v>268</v>
      </c>
      <c r="L6" s="252"/>
      <c r="M6" s="252" t="s">
        <v>269</v>
      </c>
      <c r="N6" s="252"/>
      <c r="O6" s="83"/>
      <c r="P6" s="46"/>
      <c r="Q6" s="50"/>
      <c r="R6" s="50"/>
    </row>
    <row r="7" spans="1:18" ht="114" customHeight="1" x14ac:dyDescent="0.25">
      <c r="A7" s="259" t="s">
        <v>310</v>
      </c>
      <c r="B7" s="249"/>
      <c r="C7" s="249"/>
      <c r="D7" s="249"/>
      <c r="E7" s="79" t="s">
        <v>271</v>
      </c>
      <c r="F7" s="79" t="s">
        <v>272</v>
      </c>
      <c r="G7" s="79" t="s">
        <v>273</v>
      </c>
      <c r="H7" s="79" t="s">
        <v>274</v>
      </c>
      <c r="I7" s="59" t="s">
        <v>275</v>
      </c>
      <c r="J7" s="80" t="s">
        <v>276</v>
      </c>
      <c r="K7" s="79" t="s">
        <v>271</v>
      </c>
      <c r="L7" s="81" t="s">
        <v>277</v>
      </c>
      <c r="M7" s="79" t="s">
        <v>278</v>
      </c>
      <c r="N7" s="79" t="s">
        <v>282</v>
      </c>
      <c r="O7" s="84" t="s">
        <v>270</v>
      </c>
      <c r="P7" s="77" t="s">
        <v>279</v>
      </c>
      <c r="Q7" s="50"/>
      <c r="R7" s="50"/>
    </row>
    <row r="8" spans="1:18" ht="36" customHeight="1" x14ac:dyDescent="0.25">
      <c r="A8" s="88">
        <v>1</v>
      </c>
      <c r="B8" s="123" t="s">
        <v>437</v>
      </c>
      <c r="C8" s="87" t="s">
        <v>436</v>
      </c>
      <c r="D8" s="82" t="s">
        <v>814</v>
      </c>
      <c r="E8" s="40">
        <v>166.95</v>
      </c>
      <c r="F8" s="38">
        <f>E8/4</f>
        <v>41.737499999999997</v>
      </c>
      <c r="G8" s="40">
        <v>125</v>
      </c>
      <c r="H8" s="40">
        <v>8.6999999999999993</v>
      </c>
      <c r="I8" s="40">
        <f>H8*I9/H9</f>
        <v>62.142857142857132</v>
      </c>
      <c r="J8" s="40">
        <f>G8+I8</f>
        <v>187.14285714285714</v>
      </c>
      <c r="K8" s="40">
        <v>27.5</v>
      </c>
      <c r="L8" s="40">
        <v>300</v>
      </c>
      <c r="M8" s="40">
        <v>130</v>
      </c>
      <c r="N8" s="54">
        <v>200</v>
      </c>
      <c r="O8" s="38">
        <f>F8+H8+K8+M8</f>
        <v>207.9375</v>
      </c>
      <c r="P8" s="38">
        <f>J8+L8+N8</f>
        <v>687.14285714285711</v>
      </c>
      <c r="Q8" s="62"/>
      <c r="R8" s="50"/>
    </row>
    <row r="9" spans="1:18" ht="29.25" customHeight="1" x14ac:dyDescent="0.25">
      <c r="A9" s="88">
        <v>2</v>
      </c>
      <c r="B9" s="225" t="s">
        <v>435</v>
      </c>
      <c r="C9" s="112" t="s">
        <v>434</v>
      </c>
      <c r="D9" s="82" t="s">
        <v>818</v>
      </c>
      <c r="E9" s="38">
        <v>12.9</v>
      </c>
      <c r="F9" s="38">
        <f>E9/4</f>
        <v>3.2250000000000001</v>
      </c>
      <c r="G9" s="38">
        <f>F9*G8/F8</f>
        <v>9.6585804132973951</v>
      </c>
      <c r="H9" s="38">
        <v>52.5</v>
      </c>
      <c r="I9" s="38">
        <v>375</v>
      </c>
      <c r="J9" s="40">
        <f>G9+I9</f>
        <v>384.65858041329739</v>
      </c>
      <c r="K9" s="38">
        <v>25</v>
      </c>
      <c r="L9" s="45">
        <f>K9*L8/K8</f>
        <v>272.72727272727275</v>
      </c>
      <c r="M9" s="38">
        <v>40</v>
      </c>
      <c r="N9" s="38">
        <f>M9*N8/M8</f>
        <v>61.53846153846154</v>
      </c>
      <c r="O9" s="38">
        <f>F9+H9+K9+M9</f>
        <v>120.72499999999999</v>
      </c>
      <c r="P9" s="38">
        <f>J9+L9+N9</f>
        <v>718.92431467903168</v>
      </c>
      <c r="Q9" s="60"/>
      <c r="R9" s="50"/>
    </row>
    <row r="10" spans="1:18" x14ac:dyDescent="0.25">
      <c r="A10" s="89"/>
      <c r="B10" s="89"/>
      <c r="C10" s="89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  <c r="R10" s="50"/>
    </row>
    <row r="11" spans="1:18" ht="22.5" customHeight="1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  <c r="R11" s="50"/>
    </row>
    <row r="12" spans="1:18" ht="45.75" customHeight="1" x14ac:dyDescent="0.25">
      <c r="A12" s="84" t="s">
        <v>263</v>
      </c>
      <c r="B12" s="74" t="s">
        <v>264</v>
      </c>
      <c r="C12" s="75" t="s">
        <v>284</v>
      </c>
      <c r="D12" s="74" t="s">
        <v>266</v>
      </c>
      <c r="E12" s="248" t="s">
        <v>267</v>
      </c>
      <c r="F12" s="248"/>
      <c r="G12" s="248"/>
      <c r="H12" s="248"/>
      <c r="I12" s="248"/>
      <c r="J12" s="76"/>
      <c r="K12" s="248" t="s">
        <v>268</v>
      </c>
      <c r="L12" s="248"/>
      <c r="M12" s="248" t="s">
        <v>269</v>
      </c>
      <c r="N12" s="248"/>
      <c r="O12" s="76" t="s">
        <v>270</v>
      </c>
      <c r="P12" s="77" t="str">
        <f>$P$7</f>
        <v>ΑΘΡΟΙΣΜΑ ΜΕΤΑ ΤΗΝ ΑΝΑΓΩΓΗ</v>
      </c>
      <c r="Q12" s="50"/>
      <c r="R12" s="50"/>
    </row>
    <row r="13" spans="1:18" ht="103.5" customHeight="1" x14ac:dyDescent="0.25">
      <c r="A13" s="259" t="s">
        <v>308</v>
      </c>
      <c r="B13" s="259"/>
      <c r="C13" s="259"/>
      <c r="D13" s="259"/>
      <c r="E13" s="79" t="s">
        <v>271</v>
      </c>
      <c r="F13" s="79" t="s">
        <v>272</v>
      </c>
      <c r="G13" s="79" t="s">
        <v>273</v>
      </c>
      <c r="H13" s="79" t="s">
        <v>274</v>
      </c>
      <c r="I13" s="59" t="s">
        <v>275</v>
      </c>
      <c r="J13" s="80" t="s">
        <v>276</v>
      </c>
      <c r="K13" s="79" t="s">
        <v>283</v>
      </c>
      <c r="L13" s="81" t="s">
        <v>277</v>
      </c>
      <c r="M13" s="79" t="s">
        <v>281</v>
      </c>
      <c r="N13" s="79" t="s">
        <v>282</v>
      </c>
      <c r="O13" s="52"/>
      <c r="P13" s="65"/>
      <c r="Q13" s="50"/>
      <c r="R13" s="50"/>
    </row>
    <row r="14" spans="1:18" ht="26.25" x14ac:dyDescent="0.25">
      <c r="A14" s="79">
        <v>1</v>
      </c>
      <c r="B14" s="225" t="s">
        <v>435</v>
      </c>
      <c r="C14" s="112" t="s">
        <v>434</v>
      </c>
      <c r="D14" s="82" t="s">
        <v>818</v>
      </c>
      <c r="E14" s="52">
        <v>12.9</v>
      </c>
      <c r="F14" s="52">
        <f>E14/4</f>
        <v>3.2250000000000001</v>
      </c>
      <c r="G14" s="52">
        <v>125</v>
      </c>
      <c r="H14" s="52">
        <v>52.5</v>
      </c>
      <c r="I14" s="44">
        <v>375</v>
      </c>
      <c r="J14" s="44">
        <v>500</v>
      </c>
      <c r="K14" s="52">
        <v>25</v>
      </c>
      <c r="L14" s="57">
        <v>300</v>
      </c>
      <c r="M14" s="52">
        <v>40</v>
      </c>
      <c r="N14" s="44">
        <v>200</v>
      </c>
      <c r="O14" s="44">
        <f>F14+H14+K14+M14</f>
        <v>120.72499999999999</v>
      </c>
      <c r="P14" s="44">
        <f>J14+L14+N14</f>
        <v>1000</v>
      </c>
      <c r="Q14" s="60"/>
      <c r="R14" s="50"/>
    </row>
    <row r="15" spans="1:18" ht="48" customHeight="1" x14ac:dyDescent="0.25">
      <c r="A15" s="50"/>
      <c r="B15" s="50"/>
      <c r="C15" s="50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  <c r="R15" s="50"/>
    </row>
    <row r="16" spans="1:18" ht="31.5" customHeight="1" x14ac:dyDescent="0.25">
      <c r="A16" s="84" t="s">
        <v>263</v>
      </c>
      <c r="B16" s="74" t="s">
        <v>264</v>
      </c>
      <c r="C16" s="75" t="s">
        <v>284</v>
      </c>
      <c r="D16" s="74" t="s">
        <v>266</v>
      </c>
      <c r="E16" s="252" t="s">
        <v>267</v>
      </c>
      <c r="F16" s="252"/>
      <c r="G16" s="252"/>
      <c r="H16" s="252"/>
      <c r="I16" s="252"/>
      <c r="J16" s="83"/>
      <c r="K16" s="252" t="s">
        <v>268</v>
      </c>
      <c r="L16" s="252"/>
      <c r="M16" s="252" t="s">
        <v>269</v>
      </c>
      <c r="N16" s="252"/>
      <c r="O16" s="83"/>
      <c r="P16" s="46"/>
      <c r="Q16" s="50"/>
      <c r="R16" s="50"/>
    </row>
    <row r="17" spans="1:18" ht="93" customHeight="1" x14ac:dyDescent="0.25">
      <c r="A17" s="259" t="s">
        <v>309</v>
      </c>
      <c r="B17" s="249"/>
      <c r="C17" s="249"/>
      <c r="D17" s="249"/>
      <c r="E17" s="79" t="s">
        <v>271</v>
      </c>
      <c r="F17" s="79" t="s">
        <v>272</v>
      </c>
      <c r="G17" s="79" t="s">
        <v>273</v>
      </c>
      <c r="H17" s="79" t="s">
        <v>274</v>
      </c>
      <c r="I17" s="59" t="s">
        <v>275</v>
      </c>
      <c r="J17" s="80" t="s">
        <v>276</v>
      </c>
      <c r="K17" s="79" t="s">
        <v>271</v>
      </c>
      <c r="L17" s="81" t="s">
        <v>277</v>
      </c>
      <c r="M17" s="79" t="s">
        <v>278</v>
      </c>
      <c r="N17" s="79" t="s">
        <v>282</v>
      </c>
      <c r="O17" s="84" t="s">
        <v>270</v>
      </c>
      <c r="P17" s="77" t="s">
        <v>279</v>
      </c>
      <c r="Q17" s="50"/>
      <c r="R17" s="50"/>
    </row>
    <row r="18" spans="1:18" ht="30" customHeight="1" x14ac:dyDescent="0.25">
      <c r="A18" s="88">
        <v>1</v>
      </c>
      <c r="B18" s="123" t="s">
        <v>437</v>
      </c>
      <c r="C18" s="87" t="s">
        <v>436</v>
      </c>
      <c r="D18" s="82" t="s">
        <v>814</v>
      </c>
      <c r="E18" s="40">
        <v>166.95</v>
      </c>
      <c r="F18" s="38">
        <f>E18/4</f>
        <v>41.737499999999997</v>
      </c>
      <c r="G18" s="40">
        <v>125</v>
      </c>
      <c r="H18" s="40">
        <v>8.6999999999999993</v>
      </c>
      <c r="I18" s="40">
        <f>H18*I19/H19</f>
        <v>62.142857142857132</v>
      </c>
      <c r="J18" s="40">
        <f>G18+I18</f>
        <v>187.14285714285714</v>
      </c>
      <c r="K18" s="40">
        <v>27.5</v>
      </c>
      <c r="L18" s="40">
        <v>300</v>
      </c>
      <c r="M18" s="40">
        <v>130</v>
      </c>
      <c r="N18" s="54">
        <v>200</v>
      </c>
      <c r="O18" s="38">
        <f>F18+H18+K18+M18</f>
        <v>207.9375</v>
      </c>
      <c r="P18" s="38">
        <f>J18+L18+N18</f>
        <v>687.14285714285711</v>
      </c>
      <c r="Q18" s="60"/>
      <c r="R18" s="137"/>
    </row>
    <row r="19" spans="1:18" ht="30" customHeight="1" x14ac:dyDescent="0.25">
      <c r="A19" s="88">
        <v>2</v>
      </c>
      <c r="B19" s="225" t="s">
        <v>435</v>
      </c>
      <c r="C19" s="112" t="s">
        <v>434</v>
      </c>
      <c r="D19" s="82" t="s">
        <v>818</v>
      </c>
      <c r="E19" s="38">
        <v>12.9</v>
      </c>
      <c r="F19" s="38">
        <f>E19/4</f>
        <v>3.2250000000000001</v>
      </c>
      <c r="G19" s="38">
        <f>F19*G18/F18</f>
        <v>9.6585804132973951</v>
      </c>
      <c r="H19" s="38">
        <v>52.5</v>
      </c>
      <c r="I19" s="38">
        <v>375</v>
      </c>
      <c r="J19" s="40">
        <f>G19+I19</f>
        <v>384.65858041329739</v>
      </c>
      <c r="K19" s="38">
        <v>25</v>
      </c>
      <c r="L19" s="45">
        <f>K19*L18/K18</f>
        <v>272.72727272727275</v>
      </c>
      <c r="M19" s="38">
        <v>40</v>
      </c>
      <c r="N19" s="38">
        <f>M19*N18/M18</f>
        <v>61.53846153846154</v>
      </c>
      <c r="O19" s="38">
        <f>F19+H19+K19+M19</f>
        <v>120.72499999999999</v>
      </c>
      <c r="P19" s="38">
        <f>J19+L19+N19</f>
        <v>718.92431467903168</v>
      </c>
      <c r="Q19" s="60"/>
      <c r="R19" s="137"/>
    </row>
    <row r="20" spans="1:18" x14ac:dyDescent="0.25">
      <c r="A20" s="50"/>
      <c r="B20" s="50"/>
      <c r="C20" s="50"/>
      <c r="D20" s="50"/>
      <c r="E20" s="50"/>
      <c r="F20" s="50"/>
      <c r="G20" s="50"/>
      <c r="H20" s="50"/>
      <c r="I20" s="90"/>
      <c r="J20" s="90"/>
      <c r="K20" s="50"/>
      <c r="L20" s="90"/>
      <c r="M20" s="50"/>
      <c r="N20" s="90"/>
      <c r="O20" s="50"/>
      <c r="P20" s="50"/>
      <c r="Q20" s="50"/>
      <c r="R20" s="50"/>
    </row>
    <row r="21" spans="1:18" x14ac:dyDescent="0.25">
      <c r="A21" s="50"/>
      <c r="B21" s="50"/>
      <c r="C21" s="50"/>
      <c r="D21" s="50"/>
      <c r="E21" s="50"/>
      <c r="F21" s="50"/>
      <c r="G21" s="50"/>
      <c r="H21" s="50"/>
      <c r="I21" s="90"/>
      <c r="J21" s="90"/>
      <c r="K21" s="50"/>
      <c r="L21" s="90"/>
      <c r="M21" s="50"/>
      <c r="N21" s="90"/>
      <c r="O21" s="50"/>
      <c r="P21" s="50"/>
      <c r="Q21" s="50"/>
      <c r="R21" s="50"/>
    </row>
    <row r="22" spans="1:18" x14ac:dyDescent="0.25">
      <c r="A22" s="50"/>
      <c r="B22" s="50"/>
      <c r="C22" s="50"/>
      <c r="D22" s="50"/>
      <c r="E22" s="50"/>
      <c r="F22" s="50"/>
      <c r="G22" s="50"/>
      <c r="H22" s="50"/>
      <c r="I22" s="90"/>
      <c r="J22" s="90"/>
      <c r="K22" s="50"/>
      <c r="L22" s="90"/>
      <c r="M22" s="50"/>
      <c r="N22" s="90"/>
      <c r="O22" s="50"/>
      <c r="P22" s="50"/>
      <c r="Q22" s="50"/>
      <c r="R22" s="50"/>
    </row>
    <row r="23" spans="1:18" x14ac:dyDescent="0.25">
      <c r="A23" s="50"/>
      <c r="B23" s="50"/>
      <c r="C23" s="50"/>
      <c r="D23" s="50"/>
      <c r="E23" s="50"/>
      <c r="F23" s="50"/>
      <c r="G23" s="50"/>
      <c r="H23" s="50"/>
      <c r="I23" s="90"/>
      <c r="J23" s="90"/>
      <c r="K23" s="50"/>
      <c r="L23" s="90"/>
      <c r="M23" s="50"/>
      <c r="N23" s="90"/>
      <c r="O23" s="50"/>
      <c r="P23" s="50"/>
      <c r="Q23" s="50"/>
      <c r="R23" s="50"/>
    </row>
    <row r="24" spans="1:18" x14ac:dyDescent="0.25">
      <c r="A24" s="50"/>
      <c r="B24" s="50"/>
      <c r="C24" s="50"/>
      <c r="D24" s="50"/>
      <c r="E24" s="50"/>
      <c r="F24" s="50"/>
      <c r="G24" s="50"/>
      <c r="H24" s="50"/>
      <c r="I24" s="90"/>
      <c r="J24" s="90"/>
      <c r="K24" s="50"/>
      <c r="L24" s="90"/>
      <c r="M24" s="50"/>
      <c r="N24" s="90"/>
      <c r="O24" s="50"/>
      <c r="P24" s="50"/>
      <c r="Q24" s="50"/>
      <c r="R24" s="50"/>
    </row>
    <row r="25" spans="1:18" x14ac:dyDescent="0.25">
      <c r="A25" s="50"/>
      <c r="B25" s="50"/>
      <c r="C25" s="50"/>
      <c r="D25" s="50"/>
      <c r="E25" s="50"/>
      <c r="F25" s="50"/>
      <c r="G25" s="50"/>
      <c r="H25" s="50"/>
      <c r="I25" s="90"/>
      <c r="J25" s="90"/>
      <c r="K25" s="50"/>
      <c r="L25" s="90"/>
      <c r="M25" s="50"/>
      <c r="N25" s="90"/>
      <c r="O25" s="50"/>
      <c r="P25" s="50"/>
      <c r="Q25" s="50"/>
      <c r="R25" s="50"/>
    </row>
    <row r="26" spans="1:18" x14ac:dyDescent="0.25">
      <c r="A26" s="50"/>
      <c r="B26" s="50"/>
      <c r="C26" s="50"/>
      <c r="D26" s="50"/>
      <c r="E26" s="50"/>
      <c r="F26" s="50"/>
      <c r="G26" s="50"/>
      <c r="H26" s="50"/>
      <c r="I26" s="90"/>
      <c r="J26" s="90"/>
      <c r="K26" s="50"/>
      <c r="L26" s="90"/>
      <c r="M26" s="50"/>
      <c r="N26" s="90"/>
      <c r="O26" s="50"/>
      <c r="P26" s="50"/>
      <c r="Q26" s="50"/>
      <c r="R26" s="50"/>
    </row>
    <row r="27" spans="1:18" x14ac:dyDescent="0.25">
      <c r="A27" s="50"/>
      <c r="B27" s="50"/>
      <c r="C27" s="50"/>
      <c r="D27" s="50"/>
      <c r="E27" s="50"/>
      <c r="F27" s="50"/>
      <c r="G27" s="50"/>
      <c r="H27" s="50"/>
      <c r="I27" s="90"/>
      <c r="J27" s="90"/>
      <c r="K27" s="50"/>
      <c r="L27" s="90"/>
      <c r="M27" s="50"/>
      <c r="N27" s="90"/>
      <c r="O27" s="50"/>
      <c r="P27" s="50"/>
      <c r="Q27" s="50"/>
      <c r="R27" s="50"/>
    </row>
    <row r="28" spans="1:18" x14ac:dyDescent="0.25">
      <c r="A28" s="50"/>
      <c r="B28" s="50"/>
      <c r="C28" s="50"/>
      <c r="D28" s="50"/>
      <c r="E28" s="50"/>
      <c r="F28" s="50"/>
      <c r="G28" s="50"/>
      <c r="H28" s="50"/>
      <c r="I28" s="90"/>
      <c r="J28" s="90"/>
      <c r="K28" s="50"/>
      <c r="L28" s="90"/>
      <c r="M28" s="50"/>
      <c r="N28" s="90"/>
      <c r="O28" s="50"/>
      <c r="P28" s="50"/>
      <c r="Q28" s="50"/>
      <c r="R28" s="50"/>
    </row>
    <row r="29" spans="1:18" x14ac:dyDescent="0.25">
      <c r="A29" s="50"/>
      <c r="B29" s="50"/>
      <c r="C29" s="50"/>
      <c r="D29" s="50"/>
      <c r="E29" s="50"/>
      <c r="F29" s="50"/>
      <c r="G29" s="50"/>
      <c r="H29" s="50"/>
      <c r="I29" s="90"/>
      <c r="J29" s="90"/>
      <c r="K29" s="50"/>
      <c r="L29" s="90"/>
      <c r="M29" s="50"/>
      <c r="N29" s="90"/>
      <c r="O29" s="50"/>
      <c r="P29" s="50"/>
      <c r="Q29" s="50"/>
      <c r="R29" s="50"/>
    </row>
    <row r="30" spans="1:18" x14ac:dyDescent="0.25">
      <c r="A30" s="50"/>
      <c r="B30" s="50"/>
      <c r="C30" s="50"/>
      <c r="D30" s="50"/>
      <c r="E30" s="50"/>
      <c r="F30" s="50"/>
      <c r="G30" s="50"/>
      <c r="H30" s="50"/>
      <c r="I30" s="90"/>
      <c r="J30" s="90"/>
      <c r="K30" s="50"/>
      <c r="L30" s="90"/>
      <c r="M30" s="50"/>
      <c r="N30" s="90"/>
      <c r="O30" s="50"/>
      <c r="P30" s="50"/>
      <c r="Q30" s="50"/>
      <c r="R30" s="50"/>
    </row>
    <row r="31" spans="1:18" x14ac:dyDescent="0.25">
      <c r="A31" s="50"/>
      <c r="B31" s="50"/>
      <c r="C31" s="50"/>
      <c r="D31" s="50"/>
      <c r="E31" s="50"/>
      <c r="F31" s="50"/>
      <c r="G31" s="50"/>
      <c r="H31" s="50"/>
      <c r="I31" s="90"/>
      <c r="J31" s="90"/>
      <c r="K31" s="50"/>
      <c r="L31" s="90"/>
      <c r="M31" s="50"/>
      <c r="N31" s="90"/>
      <c r="O31" s="50"/>
      <c r="P31" s="50"/>
      <c r="Q31" s="50"/>
      <c r="R31" s="50"/>
    </row>
    <row r="32" spans="1:18" x14ac:dyDescent="0.25">
      <c r="A32" s="50"/>
      <c r="B32" s="50"/>
      <c r="C32" s="50"/>
      <c r="D32" s="50"/>
      <c r="E32" s="50"/>
      <c r="F32" s="50"/>
      <c r="G32" s="50"/>
      <c r="H32" s="50"/>
      <c r="I32" s="90"/>
      <c r="J32" s="90"/>
      <c r="K32" s="50"/>
      <c r="L32" s="90"/>
      <c r="M32" s="50"/>
      <c r="N32" s="90"/>
      <c r="O32" s="50"/>
      <c r="P32" s="50"/>
      <c r="Q32" s="50"/>
      <c r="R32" s="50"/>
    </row>
    <row r="33" spans="1:18" x14ac:dyDescent="0.25">
      <c r="A33" s="50"/>
      <c r="B33" s="50"/>
      <c r="C33" s="50"/>
      <c r="D33" s="50"/>
      <c r="E33" s="50"/>
      <c r="F33" s="50"/>
      <c r="G33" s="50"/>
      <c r="H33" s="50"/>
      <c r="I33" s="90"/>
      <c r="J33" s="90"/>
      <c r="K33" s="50"/>
      <c r="L33" s="90"/>
      <c r="M33" s="50"/>
      <c r="N33" s="90"/>
      <c r="O33" s="50"/>
      <c r="P33" s="50"/>
      <c r="Q33" s="50"/>
      <c r="R33" s="50"/>
    </row>
    <row r="34" spans="1:18" x14ac:dyDescent="0.25">
      <c r="A34" s="50"/>
      <c r="B34" s="50"/>
      <c r="C34" s="50"/>
      <c r="D34" s="50"/>
      <c r="E34" s="50"/>
      <c r="F34" s="50"/>
      <c r="G34" s="50"/>
      <c r="H34" s="50"/>
      <c r="I34" s="90"/>
      <c r="J34" s="90"/>
      <c r="K34" s="50"/>
      <c r="L34" s="90"/>
      <c r="M34" s="50"/>
      <c r="N34" s="90"/>
      <c r="O34" s="50"/>
      <c r="P34" s="50"/>
      <c r="Q34" s="50"/>
      <c r="R34" s="50"/>
    </row>
    <row r="35" spans="1:18" x14ac:dyDescent="0.25">
      <c r="A35" s="50"/>
      <c r="B35" s="50"/>
      <c r="C35" s="50"/>
      <c r="D35" s="50"/>
      <c r="E35" s="50"/>
      <c r="F35" s="50"/>
      <c r="G35" s="50"/>
      <c r="H35" s="50"/>
      <c r="I35" s="90"/>
      <c r="J35" s="90"/>
      <c r="K35" s="50"/>
      <c r="L35" s="90"/>
      <c r="M35" s="50"/>
      <c r="N35" s="90"/>
      <c r="O35" s="50"/>
      <c r="P35" s="50"/>
      <c r="Q35" s="50"/>
      <c r="R35" s="50"/>
    </row>
    <row r="36" spans="1:18" x14ac:dyDescent="0.25">
      <c r="A36" s="50"/>
      <c r="B36" s="50"/>
      <c r="C36" s="50"/>
      <c r="D36" s="50"/>
      <c r="E36" s="50"/>
      <c r="F36" s="50"/>
      <c r="G36" s="50"/>
      <c r="H36" s="50"/>
      <c r="I36" s="90"/>
      <c r="J36" s="90"/>
      <c r="K36" s="50"/>
      <c r="L36" s="90"/>
      <c r="M36" s="50"/>
      <c r="N36" s="90"/>
      <c r="O36" s="50"/>
      <c r="P36" s="50"/>
      <c r="Q36" s="50"/>
      <c r="R36" s="50"/>
    </row>
    <row r="37" spans="1:18" x14ac:dyDescent="0.25">
      <c r="A37" s="50"/>
      <c r="B37" s="50"/>
      <c r="C37" s="50"/>
      <c r="D37" s="50"/>
      <c r="E37" s="50"/>
      <c r="F37" s="50"/>
      <c r="G37" s="50"/>
      <c r="H37" s="50"/>
      <c r="I37" s="90"/>
      <c r="J37" s="90"/>
      <c r="K37" s="50"/>
      <c r="L37" s="90"/>
      <c r="M37" s="50"/>
      <c r="N37" s="90"/>
      <c r="O37" s="50"/>
      <c r="P37" s="50"/>
      <c r="Q37" s="50"/>
      <c r="R37" s="50"/>
    </row>
    <row r="38" spans="1:18" x14ac:dyDescent="0.25">
      <c r="A38" s="50"/>
      <c r="B38" s="50"/>
      <c r="C38" s="50"/>
      <c r="D38" s="50"/>
      <c r="E38" s="50"/>
      <c r="F38" s="50"/>
      <c r="G38" s="50"/>
      <c r="H38" s="50"/>
      <c r="I38" s="90"/>
      <c r="J38" s="90"/>
      <c r="K38" s="50"/>
      <c r="L38" s="90"/>
      <c r="M38" s="50"/>
      <c r="N38" s="90"/>
      <c r="O38" s="50"/>
      <c r="P38" s="50"/>
      <c r="Q38" s="50"/>
      <c r="R38" s="50"/>
    </row>
    <row r="39" spans="1:18" x14ac:dyDescent="0.25">
      <c r="A39" s="50"/>
      <c r="B39" s="50"/>
      <c r="C39" s="50"/>
      <c r="D39" s="50"/>
      <c r="E39" s="50"/>
      <c r="F39" s="50"/>
      <c r="G39" s="50"/>
      <c r="H39" s="50"/>
      <c r="I39" s="90"/>
      <c r="J39" s="90"/>
      <c r="K39" s="50"/>
      <c r="L39" s="90"/>
      <c r="M39" s="50"/>
      <c r="N39" s="90"/>
      <c r="O39" s="50"/>
      <c r="P39" s="50"/>
      <c r="Q39" s="50"/>
      <c r="R39" s="50"/>
    </row>
    <row r="40" spans="1:18" x14ac:dyDescent="0.25">
      <c r="A40" s="50"/>
      <c r="B40" s="50"/>
      <c r="C40" s="50"/>
      <c r="D40" s="50"/>
      <c r="E40" s="50"/>
      <c r="F40" s="50"/>
      <c r="G40" s="50"/>
      <c r="H40" s="50"/>
      <c r="I40" s="90"/>
      <c r="J40" s="90"/>
      <c r="K40" s="50"/>
      <c r="L40" s="90"/>
      <c r="M40" s="50"/>
      <c r="N40" s="90"/>
      <c r="O40" s="50"/>
      <c r="P40" s="50"/>
      <c r="Q40" s="50"/>
      <c r="R40" s="50"/>
    </row>
    <row r="41" spans="1:18" x14ac:dyDescent="0.25">
      <c r="A41" s="50"/>
      <c r="B41" s="50"/>
      <c r="C41" s="50"/>
      <c r="D41" s="50"/>
      <c r="E41" s="50"/>
      <c r="F41" s="50"/>
      <c r="G41" s="50"/>
      <c r="H41" s="50"/>
      <c r="I41" s="90"/>
      <c r="J41" s="90"/>
      <c r="K41" s="50"/>
      <c r="L41" s="90"/>
      <c r="M41" s="50"/>
      <c r="N41" s="90"/>
      <c r="O41" s="50"/>
      <c r="P41" s="50"/>
      <c r="Q41" s="50"/>
      <c r="R41" s="50"/>
    </row>
    <row r="42" spans="1:18" x14ac:dyDescent="0.25">
      <c r="A42" s="50"/>
      <c r="B42" s="50"/>
      <c r="C42" s="50"/>
      <c r="D42" s="50"/>
      <c r="E42" s="50"/>
      <c r="F42" s="50"/>
      <c r="G42" s="50"/>
      <c r="H42" s="50"/>
      <c r="I42" s="90"/>
      <c r="J42" s="90"/>
      <c r="K42" s="50"/>
      <c r="L42" s="90"/>
      <c r="M42" s="50"/>
      <c r="N42" s="90"/>
      <c r="O42" s="50"/>
      <c r="P42" s="50"/>
      <c r="Q42" s="50"/>
      <c r="R42" s="50"/>
    </row>
    <row r="43" spans="1:18" x14ac:dyDescent="0.25">
      <c r="A43" s="50"/>
      <c r="B43" s="50"/>
      <c r="C43" s="50"/>
      <c r="D43" s="50"/>
      <c r="E43" s="50"/>
      <c r="F43" s="50"/>
      <c r="G43" s="50"/>
      <c r="H43" s="50"/>
      <c r="I43" s="90"/>
      <c r="J43" s="90"/>
      <c r="K43" s="50"/>
      <c r="L43" s="90"/>
      <c r="M43" s="50"/>
      <c r="N43" s="90"/>
      <c r="O43" s="50"/>
      <c r="P43" s="50"/>
      <c r="Q43" s="50"/>
      <c r="R43" s="50"/>
    </row>
    <row r="44" spans="1:18" x14ac:dyDescent="0.25">
      <c r="A44" s="50"/>
      <c r="B44" s="50"/>
      <c r="C44" s="50"/>
      <c r="D44" s="50"/>
      <c r="E44" s="50"/>
      <c r="F44" s="50"/>
      <c r="G44" s="50"/>
      <c r="H44" s="50"/>
      <c r="I44" s="90"/>
      <c r="J44" s="90"/>
      <c r="K44" s="50"/>
      <c r="L44" s="90"/>
      <c r="M44" s="50"/>
      <c r="N44" s="90"/>
      <c r="O44" s="50"/>
      <c r="P44" s="50"/>
      <c r="Q44" s="50"/>
      <c r="R44" s="50"/>
    </row>
    <row r="45" spans="1:18" x14ac:dyDescent="0.25">
      <c r="A45" s="50"/>
      <c r="B45" s="50"/>
      <c r="C45" s="50"/>
      <c r="D45" s="50"/>
      <c r="E45" s="50"/>
      <c r="F45" s="50"/>
      <c r="G45" s="50"/>
      <c r="H45" s="50"/>
      <c r="I45" s="90"/>
      <c r="J45" s="90"/>
      <c r="K45" s="50"/>
      <c r="L45" s="90"/>
      <c r="M45" s="50"/>
      <c r="N45" s="90"/>
      <c r="O45" s="50"/>
      <c r="P45" s="50"/>
      <c r="Q45" s="50"/>
      <c r="R45" s="50"/>
    </row>
    <row r="46" spans="1:18" x14ac:dyDescent="0.25">
      <c r="A46" s="50"/>
      <c r="B46" s="50"/>
      <c r="C46" s="50"/>
      <c r="D46" s="50"/>
      <c r="E46" s="50"/>
      <c r="F46" s="50"/>
      <c r="G46" s="50"/>
      <c r="H46" s="50"/>
      <c r="I46" s="90"/>
      <c r="J46" s="90"/>
      <c r="K46" s="50"/>
      <c r="L46" s="90"/>
      <c r="M46" s="50"/>
      <c r="N46" s="90"/>
      <c r="O46" s="50"/>
      <c r="P46" s="50"/>
      <c r="Q46" s="50"/>
      <c r="R46" s="50"/>
    </row>
    <row r="47" spans="1:18" x14ac:dyDescent="0.25">
      <c r="A47" s="50"/>
      <c r="B47" s="50"/>
      <c r="C47" s="50"/>
      <c r="D47" s="50"/>
      <c r="E47" s="50"/>
      <c r="F47" s="50"/>
      <c r="G47" s="50"/>
      <c r="H47" s="50"/>
      <c r="I47" s="90"/>
      <c r="J47" s="90"/>
      <c r="K47" s="50"/>
      <c r="L47" s="90"/>
      <c r="M47" s="50"/>
      <c r="N47" s="90"/>
      <c r="O47" s="50"/>
      <c r="P47" s="50"/>
      <c r="Q47" s="50"/>
      <c r="R47" s="50"/>
    </row>
    <row r="48" spans="1:18" x14ac:dyDescent="0.25">
      <c r="A48" s="50"/>
      <c r="B48" s="50"/>
      <c r="C48" s="50"/>
      <c r="D48" s="50"/>
      <c r="E48" s="50"/>
      <c r="F48" s="50"/>
      <c r="G48" s="50"/>
      <c r="H48" s="50"/>
      <c r="I48" s="90"/>
      <c r="J48" s="90"/>
      <c r="K48" s="50"/>
      <c r="L48" s="90"/>
      <c r="M48" s="50"/>
      <c r="N48" s="90"/>
      <c r="O48" s="50"/>
      <c r="P48" s="50"/>
      <c r="Q48" s="50"/>
      <c r="R48" s="50"/>
    </row>
    <row r="49" spans="1:18" x14ac:dyDescent="0.25">
      <c r="A49" s="50"/>
      <c r="B49" s="50"/>
      <c r="C49" s="50"/>
      <c r="D49" s="50"/>
      <c r="E49" s="50"/>
      <c r="F49" s="50"/>
      <c r="G49" s="50"/>
      <c r="H49" s="50"/>
      <c r="I49" s="90"/>
      <c r="J49" s="90"/>
      <c r="K49" s="50"/>
      <c r="L49" s="90"/>
      <c r="M49" s="50"/>
      <c r="N49" s="90"/>
      <c r="O49" s="50"/>
      <c r="P49" s="50"/>
      <c r="Q49" s="50"/>
      <c r="R49" s="50"/>
    </row>
    <row r="50" spans="1:18" x14ac:dyDescent="0.25">
      <c r="A50" s="50"/>
      <c r="B50" s="50"/>
      <c r="C50" s="50"/>
      <c r="D50" s="50"/>
      <c r="E50" s="50"/>
      <c r="F50" s="50"/>
      <c r="G50" s="50"/>
      <c r="H50" s="50"/>
      <c r="I50" s="90"/>
      <c r="J50" s="90"/>
      <c r="K50" s="50"/>
      <c r="L50" s="90"/>
      <c r="M50" s="50"/>
      <c r="N50" s="90"/>
      <c r="O50" s="50"/>
      <c r="P50" s="50"/>
      <c r="Q50" s="50"/>
      <c r="R50" s="50"/>
    </row>
    <row r="51" spans="1:18" x14ac:dyDescent="0.25">
      <c r="A51" s="50"/>
      <c r="B51" s="50"/>
      <c r="C51" s="50"/>
      <c r="D51" s="50"/>
      <c r="E51" s="50"/>
      <c r="F51" s="50"/>
      <c r="G51" s="50"/>
      <c r="H51" s="50"/>
      <c r="I51" s="90"/>
      <c r="J51" s="90"/>
      <c r="K51" s="50"/>
      <c r="L51" s="90"/>
      <c r="M51" s="50"/>
      <c r="N51" s="90"/>
      <c r="O51" s="50"/>
      <c r="P51" s="50"/>
      <c r="Q51" s="50"/>
      <c r="R51" s="50"/>
    </row>
    <row r="52" spans="1:18" x14ac:dyDescent="0.25">
      <c r="A52" s="50"/>
      <c r="B52" s="50"/>
      <c r="C52" s="50"/>
      <c r="D52" s="50"/>
      <c r="E52" s="50"/>
      <c r="F52" s="50"/>
      <c r="G52" s="50"/>
      <c r="H52" s="50"/>
      <c r="I52" s="90"/>
      <c r="J52" s="90"/>
      <c r="K52" s="50"/>
      <c r="L52" s="90"/>
      <c r="M52" s="50"/>
      <c r="N52" s="90"/>
      <c r="O52" s="50"/>
      <c r="P52" s="50"/>
      <c r="Q52" s="50"/>
      <c r="R52" s="50"/>
    </row>
    <row r="53" spans="1:18" x14ac:dyDescent="0.25">
      <c r="A53" s="50"/>
      <c r="B53" s="50"/>
      <c r="C53" s="50"/>
      <c r="D53" s="50"/>
      <c r="E53" s="50"/>
      <c r="F53" s="50"/>
      <c r="G53" s="50"/>
      <c r="H53" s="50"/>
      <c r="I53" s="90"/>
      <c r="J53" s="90"/>
      <c r="K53" s="50"/>
      <c r="L53" s="90"/>
      <c r="M53" s="50"/>
      <c r="N53" s="90"/>
      <c r="O53" s="50"/>
      <c r="P53" s="50"/>
      <c r="Q53" s="50"/>
      <c r="R53" s="50"/>
    </row>
    <row r="54" spans="1:18" x14ac:dyDescent="0.25">
      <c r="A54" s="50"/>
      <c r="B54" s="50"/>
      <c r="C54" s="50"/>
      <c r="D54" s="50"/>
      <c r="E54" s="50"/>
      <c r="F54" s="50"/>
      <c r="G54" s="50"/>
      <c r="H54" s="50"/>
      <c r="I54" s="90"/>
      <c r="J54" s="90"/>
      <c r="K54" s="50"/>
      <c r="L54" s="90"/>
      <c r="M54" s="50"/>
      <c r="N54" s="90"/>
      <c r="O54" s="50"/>
      <c r="P54" s="50"/>
      <c r="Q54" s="50"/>
      <c r="R54" s="50"/>
    </row>
    <row r="55" spans="1:18" x14ac:dyDescent="0.25">
      <c r="A55" s="50"/>
      <c r="B55" s="50"/>
      <c r="C55" s="50"/>
      <c r="D55" s="50"/>
      <c r="E55" s="50"/>
      <c r="F55" s="50"/>
      <c r="G55" s="50"/>
      <c r="H55" s="50"/>
      <c r="I55" s="90"/>
      <c r="J55" s="90"/>
      <c r="K55" s="50"/>
      <c r="L55" s="90"/>
      <c r="M55" s="50"/>
      <c r="N55" s="90"/>
      <c r="O55" s="50"/>
      <c r="P55" s="50"/>
      <c r="Q55" s="50"/>
      <c r="R55" s="50"/>
    </row>
    <row r="56" spans="1:18" x14ac:dyDescent="0.25">
      <c r="A56" s="50"/>
      <c r="B56" s="50"/>
      <c r="C56" s="50"/>
      <c r="D56" s="50"/>
      <c r="E56" s="50"/>
      <c r="F56" s="50"/>
      <c r="G56" s="50"/>
      <c r="H56" s="50"/>
      <c r="I56" s="90"/>
      <c r="J56" s="90"/>
      <c r="K56" s="50"/>
      <c r="L56" s="90"/>
      <c r="M56" s="50"/>
      <c r="N56" s="90"/>
      <c r="O56" s="50"/>
      <c r="P56" s="50"/>
      <c r="Q56" s="50"/>
      <c r="R56" s="50"/>
    </row>
    <row r="57" spans="1:18" x14ac:dyDescent="0.25">
      <c r="A57" s="50"/>
      <c r="B57" s="50"/>
      <c r="C57" s="50"/>
      <c r="D57" s="50"/>
      <c r="E57" s="50"/>
      <c r="F57" s="50"/>
      <c r="G57" s="50"/>
      <c r="H57" s="50"/>
      <c r="I57" s="90"/>
      <c r="J57" s="90"/>
      <c r="K57" s="50"/>
      <c r="L57" s="90"/>
      <c r="M57" s="50"/>
      <c r="N57" s="90"/>
      <c r="O57" s="50"/>
      <c r="P57" s="50"/>
      <c r="Q57" s="50"/>
      <c r="R57" s="50"/>
    </row>
    <row r="58" spans="1:18" x14ac:dyDescent="0.25">
      <c r="A58" s="50"/>
      <c r="B58" s="50"/>
      <c r="C58" s="50"/>
      <c r="D58" s="50"/>
      <c r="E58" s="50"/>
      <c r="F58" s="50"/>
      <c r="G58" s="50"/>
      <c r="H58" s="50"/>
      <c r="I58" s="90"/>
      <c r="J58" s="90"/>
      <c r="K58" s="50"/>
      <c r="L58" s="90"/>
      <c r="M58" s="50"/>
      <c r="N58" s="90"/>
      <c r="O58" s="50"/>
      <c r="P58" s="50"/>
      <c r="Q58" s="50"/>
      <c r="R58" s="50"/>
    </row>
    <row r="59" spans="1:18" x14ac:dyDescent="0.25">
      <c r="A59" s="50"/>
      <c r="B59" s="50"/>
      <c r="C59" s="50"/>
      <c r="D59" s="50"/>
      <c r="E59" s="50"/>
      <c r="F59" s="50"/>
      <c r="G59" s="50"/>
      <c r="H59" s="50"/>
      <c r="I59" s="90"/>
      <c r="J59" s="90"/>
      <c r="K59" s="50"/>
      <c r="L59" s="90"/>
      <c r="M59" s="50"/>
      <c r="N59" s="90"/>
      <c r="O59" s="50"/>
      <c r="P59" s="50"/>
      <c r="Q59" s="50"/>
      <c r="R59" s="50"/>
    </row>
    <row r="60" spans="1:18" x14ac:dyDescent="0.25">
      <c r="A60" s="50"/>
      <c r="B60" s="50"/>
      <c r="C60" s="50"/>
      <c r="D60" s="50"/>
      <c r="E60" s="50"/>
      <c r="F60" s="50"/>
      <c r="G60" s="50"/>
      <c r="H60" s="50"/>
      <c r="I60" s="90"/>
      <c r="J60" s="90"/>
      <c r="K60" s="50"/>
      <c r="L60" s="90"/>
      <c r="M60" s="50"/>
      <c r="N60" s="90"/>
      <c r="O60" s="50"/>
      <c r="P60" s="50"/>
      <c r="Q60" s="50"/>
      <c r="R60" s="50"/>
    </row>
    <row r="61" spans="1:18" x14ac:dyDescent="0.25">
      <c r="A61" s="50"/>
      <c r="B61" s="50"/>
      <c r="C61" s="50"/>
      <c r="D61" s="50"/>
      <c r="E61" s="50"/>
      <c r="F61" s="50"/>
      <c r="G61" s="50"/>
      <c r="H61" s="50"/>
      <c r="I61" s="90"/>
      <c r="J61" s="90"/>
      <c r="K61" s="50"/>
      <c r="L61" s="90"/>
      <c r="M61" s="50"/>
      <c r="N61" s="90"/>
      <c r="O61" s="50"/>
      <c r="P61" s="50"/>
      <c r="Q61" s="50"/>
      <c r="R61" s="50"/>
    </row>
    <row r="62" spans="1:18" x14ac:dyDescent="0.25">
      <c r="A62" s="50"/>
      <c r="B62" s="50"/>
      <c r="C62" s="50"/>
      <c r="D62" s="50"/>
      <c r="E62" s="50"/>
      <c r="F62" s="50"/>
      <c r="G62" s="50"/>
      <c r="H62" s="50"/>
      <c r="I62" s="90"/>
      <c r="J62" s="90"/>
      <c r="K62" s="50"/>
      <c r="L62" s="90"/>
      <c r="M62" s="50"/>
      <c r="N62" s="90"/>
      <c r="O62" s="50"/>
      <c r="P62" s="50"/>
      <c r="Q62" s="50"/>
      <c r="R62" s="50"/>
    </row>
    <row r="63" spans="1:18" x14ac:dyDescent="0.25">
      <c r="A63" s="50"/>
      <c r="B63" s="50"/>
      <c r="C63" s="50"/>
      <c r="D63" s="50"/>
      <c r="E63" s="50"/>
      <c r="F63" s="50"/>
      <c r="G63" s="50"/>
      <c r="H63" s="50"/>
      <c r="I63" s="90"/>
      <c r="J63" s="90"/>
      <c r="K63" s="50"/>
      <c r="L63" s="90"/>
      <c r="M63" s="50"/>
      <c r="N63" s="90"/>
      <c r="O63" s="50"/>
      <c r="P63" s="50"/>
      <c r="Q63" s="50"/>
      <c r="R63" s="50"/>
    </row>
    <row r="64" spans="1:18" x14ac:dyDescent="0.25">
      <c r="A64" s="50"/>
      <c r="B64" s="50"/>
      <c r="C64" s="50"/>
      <c r="D64" s="50"/>
      <c r="E64" s="50"/>
      <c r="F64" s="50"/>
      <c r="G64" s="50"/>
      <c r="H64" s="50"/>
      <c r="I64" s="90"/>
      <c r="J64" s="90"/>
      <c r="K64" s="50"/>
      <c r="L64" s="90"/>
      <c r="M64" s="50"/>
      <c r="N64" s="90"/>
      <c r="O64" s="50"/>
      <c r="P64" s="50"/>
      <c r="Q64" s="50"/>
      <c r="R64" s="50"/>
    </row>
    <row r="65" spans="1:18" x14ac:dyDescent="0.25">
      <c r="A65" s="50"/>
      <c r="B65" s="50"/>
      <c r="C65" s="50"/>
      <c r="D65" s="50"/>
      <c r="E65" s="50"/>
      <c r="F65" s="50"/>
      <c r="G65" s="50"/>
      <c r="H65" s="50"/>
      <c r="I65" s="90"/>
      <c r="J65" s="90"/>
      <c r="K65" s="50"/>
      <c r="L65" s="90"/>
      <c r="M65" s="50"/>
      <c r="N65" s="90"/>
      <c r="O65" s="50"/>
      <c r="P65" s="50"/>
      <c r="Q65" s="50"/>
      <c r="R65" s="50"/>
    </row>
    <row r="66" spans="1:18" x14ac:dyDescent="0.25">
      <c r="A66" s="50"/>
      <c r="B66" s="50"/>
      <c r="C66" s="50"/>
      <c r="D66" s="50"/>
      <c r="E66" s="50"/>
      <c r="F66" s="50"/>
      <c r="G66" s="50"/>
      <c r="H66" s="50"/>
      <c r="I66" s="90"/>
      <c r="J66" s="90"/>
      <c r="K66" s="50"/>
      <c r="L66" s="90"/>
      <c r="M66" s="50"/>
      <c r="N66" s="90"/>
      <c r="O66" s="50"/>
      <c r="P66" s="50"/>
      <c r="Q66" s="50"/>
      <c r="R66" s="50"/>
    </row>
    <row r="67" spans="1:18" x14ac:dyDescent="0.25">
      <c r="A67" s="50"/>
      <c r="B67" s="50"/>
      <c r="C67" s="50"/>
      <c r="D67" s="50"/>
      <c r="E67" s="50"/>
      <c r="F67" s="50"/>
      <c r="G67" s="50"/>
      <c r="H67" s="50"/>
      <c r="I67" s="90"/>
      <c r="J67" s="90"/>
      <c r="K67" s="50"/>
      <c r="L67" s="90"/>
      <c r="M67" s="50"/>
      <c r="N67" s="90"/>
      <c r="O67" s="50"/>
      <c r="P67" s="50"/>
      <c r="Q67" s="50"/>
      <c r="R67" s="50"/>
    </row>
    <row r="68" spans="1:18" x14ac:dyDescent="0.25">
      <c r="A68" s="50"/>
      <c r="B68" s="50"/>
      <c r="C68" s="50"/>
      <c r="D68" s="50"/>
      <c r="E68" s="50"/>
      <c r="F68" s="50"/>
      <c r="G68" s="50"/>
      <c r="H68" s="50"/>
      <c r="I68" s="90"/>
      <c r="J68" s="90"/>
      <c r="K68" s="50"/>
      <c r="L68" s="90"/>
      <c r="M68" s="50"/>
      <c r="N68" s="90"/>
      <c r="O68" s="50"/>
      <c r="P68" s="50"/>
      <c r="Q68" s="50"/>
      <c r="R68" s="50"/>
    </row>
    <row r="69" spans="1:18" x14ac:dyDescent="0.25">
      <c r="A69" s="50"/>
      <c r="B69" s="50"/>
      <c r="C69" s="50"/>
      <c r="D69" s="50"/>
      <c r="E69" s="50"/>
      <c r="F69" s="50"/>
      <c r="G69" s="50"/>
      <c r="H69" s="50"/>
      <c r="I69" s="90"/>
      <c r="J69" s="90"/>
      <c r="K69" s="50"/>
      <c r="L69" s="90"/>
      <c r="M69" s="50"/>
      <c r="N69" s="90"/>
      <c r="O69" s="50"/>
      <c r="P69" s="50"/>
      <c r="Q69" s="50"/>
      <c r="R69" s="50"/>
    </row>
    <row r="70" spans="1:18" x14ac:dyDescent="0.25">
      <c r="A70" s="50"/>
      <c r="B70" s="50"/>
      <c r="C70" s="50"/>
      <c r="D70" s="50"/>
      <c r="E70" s="50"/>
      <c r="F70" s="50"/>
      <c r="G70" s="50"/>
      <c r="H70" s="50"/>
      <c r="I70" s="90"/>
      <c r="J70" s="90"/>
      <c r="K70" s="50"/>
      <c r="L70" s="90"/>
      <c r="M70" s="50"/>
      <c r="N70" s="90"/>
      <c r="O70" s="50"/>
      <c r="P70" s="50"/>
      <c r="Q70" s="50"/>
      <c r="R70" s="50"/>
    </row>
    <row r="71" spans="1:18" x14ac:dyDescent="0.25">
      <c r="A71" s="50"/>
      <c r="B71" s="50"/>
      <c r="C71" s="50"/>
      <c r="D71" s="50"/>
      <c r="E71" s="50"/>
      <c r="F71" s="50"/>
      <c r="G71" s="50"/>
      <c r="H71" s="50"/>
      <c r="I71" s="90"/>
      <c r="J71" s="90"/>
      <c r="K71" s="50"/>
      <c r="L71" s="90"/>
      <c r="M71" s="50"/>
      <c r="N71" s="90"/>
      <c r="O71" s="50"/>
      <c r="P71" s="50"/>
      <c r="Q71" s="50"/>
      <c r="R71" s="50"/>
    </row>
    <row r="72" spans="1:18" x14ac:dyDescent="0.25">
      <c r="A72" s="50"/>
      <c r="B72" s="50"/>
      <c r="C72" s="50"/>
      <c r="D72" s="50"/>
      <c r="E72" s="50"/>
      <c r="F72" s="50"/>
      <c r="G72" s="50"/>
      <c r="H72" s="50"/>
      <c r="I72" s="90"/>
      <c r="J72" s="90"/>
      <c r="K72" s="50"/>
      <c r="L72" s="90"/>
      <c r="M72" s="50"/>
      <c r="N72" s="90"/>
      <c r="O72" s="50"/>
      <c r="P72" s="50"/>
      <c r="Q72" s="50"/>
      <c r="R72" s="50"/>
    </row>
    <row r="73" spans="1:18" x14ac:dyDescent="0.25">
      <c r="A73" s="50"/>
      <c r="B73" s="50"/>
      <c r="C73" s="50"/>
      <c r="D73" s="50"/>
      <c r="E73" s="50"/>
      <c r="F73" s="50"/>
      <c r="G73" s="50"/>
      <c r="H73" s="50"/>
      <c r="I73" s="90"/>
      <c r="J73" s="90"/>
      <c r="K73" s="50"/>
      <c r="L73" s="90"/>
      <c r="M73" s="50"/>
      <c r="N73" s="90"/>
      <c r="O73" s="50"/>
      <c r="P73" s="50"/>
      <c r="Q73" s="50"/>
      <c r="R73" s="50"/>
    </row>
    <row r="74" spans="1:18" x14ac:dyDescent="0.25">
      <c r="A74" s="50"/>
      <c r="B74" s="50"/>
      <c r="C74" s="50"/>
      <c r="D74" s="50"/>
      <c r="E74" s="50"/>
      <c r="F74" s="50"/>
      <c r="G74" s="50"/>
      <c r="H74" s="50"/>
      <c r="I74" s="90"/>
      <c r="J74" s="90"/>
      <c r="K74" s="50"/>
      <c r="L74" s="90"/>
      <c r="M74" s="50"/>
      <c r="N74" s="90"/>
      <c r="O74" s="50"/>
      <c r="P74" s="50"/>
      <c r="Q74" s="50"/>
      <c r="R74" s="50"/>
    </row>
    <row r="75" spans="1:18" x14ac:dyDescent="0.25">
      <c r="A75" s="50"/>
      <c r="B75" s="50"/>
      <c r="C75" s="50"/>
      <c r="D75" s="50"/>
      <c r="E75" s="50"/>
      <c r="F75" s="50"/>
      <c r="G75" s="50"/>
      <c r="H75" s="50"/>
      <c r="I75" s="90"/>
      <c r="J75" s="90"/>
      <c r="K75" s="50"/>
      <c r="L75" s="90"/>
      <c r="M75" s="50"/>
      <c r="N75" s="90"/>
      <c r="O75" s="50"/>
      <c r="P75" s="50"/>
      <c r="Q75" s="50"/>
      <c r="R75" s="50"/>
    </row>
    <row r="76" spans="1:18" x14ac:dyDescent="0.25">
      <c r="A76" s="50"/>
      <c r="B76" s="50"/>
      <c r="C76" s="50"/>
      <c r="D76" s="50"/>
      <c r="E76" s="50"/>
      <c r="F76" s="50"/>
      <c r="G76" s="50"/>
      <c r="H76" s="50"/>
      <c r="I76" s="90"/>
      <c r="J76" s="90"/>
      <c r="K76" s="50"/>
      <c r="L76" s="90"/>
      <c r="M76" s="50"/>
      <c r="N76" s="90"/>
      <c r="O76" s="50"/>
      <c r="P76" s="50"/>
      <c r="Q76" s="50"/>
      <c r="R76" s="50"/>
    </row>
    <row r="77" spans="1:18" x14ac:dyDescent="0.25">
      <c r="A77" s="50"/>
      <c r="B77" s="50"/>
      <c r="C77" s="50"/>
      <c r="D77" s="50"/>
      <c r="E77" s="50"/>
      <c r="F77" s="50"/>
      <c r="G77" s="50"/>
      <c r="H77" s="50"/>
      <c r="I77" s="90"/>
      <c r="J77" s="90"/>
      <c r="K77" s="50"/>
      <c r="L77" s="90"/>
      <c r="M77" s="50"/>
      <c r="N77" s="90"/>
      <c r="O77" s="50"/>
      <c r="P77" s="50"/>
      <c r="Q77" s="50"/>
      <c r="R77" s="50"/>
    </row>
    <row r="78" spans="1:18" x14ac:dyDescent="0.25">
      <c r="A78" s="50"/>
      <c r="B78" s="50"/>
      <c r="C78" s="50"/>
      <c r="D78" s="50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  <c r="Q78" s="50"/>
      <c r="R78" s="50"/>
    </row>
    <row r="79" spans="1:18" x14ac:dyDescent="0.25">
      <c r="A79" s="50"/>
      <c r="B79" s="50"/>
      <c r="C79" s="50"/>
      <c r="D79" s="50"/>
      <c r="E79" s="50"/>
      <c r="F79" s="50"/>
      <c r="G79" s="50"/>
      <c r="H79" s="50"/>
      <c r="I79" s="90"/>
      <c r="J79" s="90"/>
      <c r="K79" s="50"/>
      <c r="L79" s="90"/>
      <c r="M79" s="50"/>
      <c r="N79" s="90"/>
      <c r="O79" s="50"/>
      <c r="P79" s="50"/>
      <c r="Q79" s="50"/>
      <c r="R79" s="50"/>
    </row>
    <row r="80" spans="1:18" x14ac:dyDescent="0.25">
      <c r="A80" s="50"/>
      <c r="B80" s="50"/>
      <c r="C80" s="50"/>
      <c r="D80" s="50"/>
      <c r="E80" s="50"/>
      <c r="F80" s="50"/>
      <c r="G80" s="50"/>
      <c r="H80" s="50"/>
      <c r="I80" s="90"/>
      <c r="J80" s="90"/>
      <c r="K80" s="50"/>
      <c r="L80" s="90"/>
      <c r="M80" s="50"/>
      <c r="N80" s="90"/>
      <c r="O80" s="50"/>
      <c r="P80" s="50"/>
      <c r="Q80" s="50"/>
      <c r="R80" s="50"/>
    </row>
    <row r="81" spans="1:18" x14ac:dyDescent="0.25">
      <c r="A81" s="50"/>
      <c r="B81" s="50"/>
      <c r="C81" s="50"/>
      <c r="D81" s="50"/>
      <c r="E81" s="50"/>
      <c r="F81" s="50"/>
      <c r="G81" s="50"/>
      <c r="H81" s="50"/>
      <c r="I81" s="90"/>
      <c r="J81" s="90"/>
      <c r="K81" s="50"/>
      <c r="L81" s="90"/>
      <c r="M81" s="50"/>
      <c r="N81" s="90"/>
      <c r="O81" s="50"/>
      <c r="P81" s="50"/>
      <c r="Q81" s="50"/>
      <c r="R81" s="50"/>
    </row>
    <row r="82" spans="1:18" x14ac:dyDescent="0.25">
      <c r="A82" s="50"/>
      <c r="B82" s="50"/>
      <c r="C82" s="50"/>
      <c r="D82" s="50"/>
      <c r="E82" s="50"/>
      <c r="F82" s="50"/>
      <c r="G82" s="50"/>
      <c r="H82" s="50"/>
      <c r="I82" s="90"/>
      <c r="J82" s="90"/>
      <c r="K82" s="50"/>
      <c r="L82" s="90"/>
      <c r="M82" s="50"/>
      <c r="N82" s="90"/>
      <c r="O82" s="50"/>
      <c r="P82" s="50"/>
      <c r="Q82" s="50"/>
      <c r="R82" s="50"/>
    </row>
    <row r="83" spans="1:18" x14ac:dyDescent="0.25">
      <c r="A83" s="50"/>
      <c r="B83" s="50"/>
      <c r="C83" s="50"/>
      <c r="D83" s="50"/>
      <c r="E83" s="50"/>
      <c r="F83" s="50"/>
      <c r="G83" s="50"/>
      <c r="H83" s="50"/>
      <c r="I83" s="90"/>
      <c r="J83" s="90"/>
      <c r="K83" s="50"/>
      <c r="L83" s="90"/>
      <c r="M83" s="50"/>
      <c r="N83" s="90"/>
      <c r="O83" s="50"/>
      <c r="P83" s="50"/>
      <c r="Q83" s="50"/>
      <c r="R83" s="50"/>
    </row>
    <row r="84" spans="1:18" x14ac:dyDescent="0.25">
      <c r="A84" s="50"/>
      <c r="B84" s="50"/>
      <c r="C84" s="50"/>
      <c r="D84" s="50"/>
      <c r="E84" s="50"/>
      <c r="F84" s="50"/>
      <c r="G84" s="50"/>
      <c r="H84" s="50"/>
      <c r="I84" s="90"/>
      <c r="J84" s="90"/>
      <c r="K84" s="50"/>
      <c r="L84" s="90"/>
      <c r="M84" s="50"/>
      <c r="N84" s="90"/>
      <c r="O84" s="50"/>
      <c r="P84" s="50"/>
      <c r="Q84" s="50"/>
      <c r="R84" s="50"/>
    </row>
    <row r="85" spans="1:18" x14ac:dyDescent="0.25">
      <c r="A85" s="50"/>
      <c r="B85" s="50"/>
      <c r="C85" s="50"/>
      <c r="D85" s="50"/>
      <c r="E85" s="50"/>
      <c r="F85" s="50"/>
      <c r="G85" s="50"/>
      <c r="H85" s="50"/>
      <c r="I85" s="90"/>
      <c r="J85" s="90"/>
      <c r="K85" s="50"/>
      <c r="L85" s="90"/>
      <c r="M85" s="50"/>
      <c r="N85" s="90"/>
      <c r="O85" s="50"/>
      <c r="P85" s="50"/>
      <c r="Q85" s="50"/>
      <c r="R85" s="50"/>
    </row>
    <row r="86" spans="1:18" x14ac:dyDescent="0.25">
      <c r="A86" s="50"/>
      <c r="B86" s="50"/>
      <c r="C86" s="50"/>
      <c r="D86" s="50"/>
      <c r="E86" s="50"/>
      <c r="F86" s="50"/>
      <c r="G86" s="50"/>
      <c r="H86" s="50"/>
      <c r="I86" s="90"/>
      <c r="J86" s="90"/>
      <c r="K86" s="50"/>
      <c r="L86" s="90"/>
      <c r="M86" s="50"/>
      <c r="N86" s="90"/>
      <c r="O86" s="50"/>
      <c r="P86" s="50"/>
      <c r="Q86" s="50"/>
      <c r="R86" s="50"/>
    </row>
    <row r="87" spans="1:18" x14ac:dyDescent="0.25">
      <c r="A87" s="50"/>
      <c r="B87" s="50"/>
      <c r="C87" s="50"/>
      <c r="D87" s="50"/>
      <c r="E87" s="50"/>
      <c r="F87" s="50"/>
      <c r="G87" s="50"/>
      <c r="H87" s="50"/>
      <c r="I87" s="90"/>
      <c r="J87" s="90"/>
      <c r="K87" s="50"/>
      <c r="L87" s="90"/>
      <c r="M87" s="50"/>
      <c r="N87" s="90"/>
      <c r="O87" s="50"/>
      <c r="P87" s="50"/>
      <c r="Q87" s="50"/>
      <c r="R87" s="50"/>
    </row>
    <row r="88" spans="1:18" x14ac:dyDescent="0.25">
      <c r="A88" s="50"/>
      <c r="B88" s="50"/>
      <c r="C88" s="50"/>
      <c r="D88" s="50"/>
      <c r="E88" s="50"/>
      <c r="F88" s="50"/>
      <c r="G88" s="50"/>
      <c r="H88" s="50"/>
      <c r="I88" s="90"/>
      <c r="J88" s="90"/>
      <c r="K88" s="50"/>
      <c r="L88" s="90"/>
      <c r="M88" s="50"/>
      <c r="N88" s="90"/>
      <c r="O88" s="50"/>
      <c r="P88" s="50"/>
      <c r="Q88" s="50"/>
      <c r="R88" s="50"/>
    </row>
    <row r="89" spans="1:18" x14ac:dyDescent="0.25">
      <c r="A89" s="50"/>
      <c r="B89" s="50"/>
      <c r="C89" s="50"/>
      <c r="D89" s="50"/>
      <c r="E89" s="50"/>
      <c r="F89" s="50"/>
      <c r="G89" s="50"/>
      <c r="H89" s="50"/>
      <c r="I89" s="90"/>
      <c r="J89" s="90"/>
      <c r="K89" s="50"/>
      <c r="L89" s="90"/>
      <c r="M89" s="50"/>
      <c r="N89" s="90"/>
      <c r="O89" s="50"/>
      <c r="P89" s="50"/>
      <c r="Q89" s="50"/>
      <c r="R89" s="50"/>
    </row>
    <row r="90" spans="1:18" x14ac:dyDescent="0.25">
      <c r="A90" s="50"/>
      <c r="B90" s="50"/>
      <c r="C90" s="50"/>
      <c r="D90" s="50"/>
      <c r="E90" s="50"/>
      <c r="F90" s="50"/>
      <c r="G90" s="50"/>
      <c r="H90" s="50"/>
      <c r="I90" s="90"/>
      <c r="J90" s="90"/>
      <c r="K90" s="50"/>
      <c r="L90" s="90"/>
      <c r="M90" s="50"/>
      <c r="N90" s="90"/>
      <c r="O90" s="50"/>
      <c r="P90" s="50"/>
      <c r="Q90" s="50"/>
      <c r="R90" s="50"/>
    </row>
    <row r="91" spans="1:18" x14ac:dyDescent="0.25">
      <c r="A91" s="50"/>
      <c r="B91" s="50"/>
      <c r="C91" s="50"/>
      <c r="D91" s="50"/>
      <c r="E91" s="50"/>
      <c r="F91" s="50"/>
      <c r="G91" s="50"/>
      <c r="H91" s="50"/>
      <c r="I91" s="90"/>
      <c r="J91" s="90"/>
      <c r="K91" s="50"/>
      <c r="L91" s="90"/>
      <c r="M91" s="50"/>
      <c r="N91" s="90"/>
      <c r="O91" s="50"/>
      <c r="P91" s="50"/>
      <c r="Q91" s="50"/>
      <c r="R91" s="50"/>
    </row>
    <row r="92" spans="1:18" x14ac:dyDescent="0.25">
      <c r="A92" s="50"/>
      <c r="B92" s="50"/>
      <c r="C92" s="50"/>
      <c r="D92" s="50"/>
      <c r="E92" s="50"/>
      <c r="F92" s="50"/>
      <c r="G92" s="50"/>
      <c r="H92" s="50"/>
      <c r="I92" s="90"/>
      <c r="J92" s="90"/>
      <c r="K92" s="50"/>
      <c r="L92" s="90"/>
      <c r="M92" s="50"/>
      <c r="N92" s="90"/>
      <c r="O92" s="50"/>
      <c r="P92" s="50"/>
      <c r="Q92" s="50"/>
      <c r="R92" s="50"/>
    </row>
    <row r="93" spans="1:18" x14ac:dyDescent="0.25">
      <c r="A93" s="50"/>
      <c r="B93" s="50"/>
      <c r="C93" s="50"/>
      <c r="D93" s="50"/>
      <c r="E93" s="50"/>
      <c r="F93" s="50"/>
      <c r="G93" s="50"/>
      <c r="H93" s="50"/>
      <c r="I93" s="90"/>
      <c r="J93" s="90"/>
      <c r="K93" s="50"/>
      <c r="L93" s="90"/>
      <c r="M93" s="50"/>
      <c r="N93" s="90"/>
      <c r="O93" s="50"/>
      <c r="P93" s="50"/>
      <c r="Q93" s="50"/>
      <c r="R93" s="50"/>
    </row>
    <row r="94" spans="1:18" x14ac:dyDescent="0.25">
      <c r="A94" s="50"/>
      <c r="B94" s="50"/>
      <c r="C94" s="50"/>
      <c r="D94" s="50"/>
      <c r="E94" s="50"/>
      <c r="F94" s="50"/>
      <c r="G94" s="50"/>
      <c r="H94" s="50"/>
      <c r="I94" s="90"/>
      <c r="J94" s="90"/>
      <c r="K94" s="50"/>
      <c r="L94" s="90"/>
      <c r="M94" s="50"/>
      <c r="N94" s="90"/>
      <c r="O94" s="50"/>
      <c r="P94" s="50"/>
      <c r="Q94" s="50"/>
      <c r="R94" s="50"/>
    </row>
    <row r="95" spans="1:18" x14ac:dyDescent="0.25">
      <c r="A95" s="50"/>
      <c r="B95" s="50"/>
      <c r="C95" s="50"/>
      <c r="D95" s="50"/>
      <c r="E95" s="50"/>
      <c r="F95" s="50"/>
      <c r="G95" s="50"/>
      <c r="H95" s="50"/>
      <c r="I95" s="90"/>
      <c r="J95" s="90"/>
      <c r="K95" s="50"/>
      <c r="L95" s="90"/>
      <c r="M95" s="50"/>
      <c r="N95" s="90"/>
      <c r="O95" s="50"/>
      <c r="P95" s="50"/>
      <c r="Q95" s="50"/>
      <c r="R95" s="50"/>
    </row>
    <row r="96" spans="1:18" x14ac:dyDescent="0.25">
      <c r="A96" s="50"/>
      <c r="B96" s="50"/>
      <c r="C96" s="50"/>
      <c r="D96" s="50"/>
      <c r="E96" s="50"/>
      <c r="F96" s="50"/>
      <c r="G96" s="50"/>
      <c r="H96" s="50"/>
      <c r="I96" s="90"/>
      <c r="J96" s="90"/>
      <c r="K96" s="50"/>
      <c r="L96" s="90"/>
      <c r="M96" s="50"/>
      <c r="N96" s="90"/>
      <c r="O96" s="50"/>
      <c r="P96" s="50"/>
      <c r="Q96" s="50"/>
      <c r="R96" s="50"/>
    </row>
    <row r="97" spans="1:18" x14ac:dyDescent="0.25">
      <c r="A97" s="50"/>
      <c r="B97" s="50"/>
      <c r="C97" s="50"/>
      <c r="D97" s="50"/>
      <c r="E97" s="50"/>
      <c r="F97" s="50"/>
      <c r="G97" s="50"/>
      <c r="H97" s="50"/>
      <c r="I97" s="90"/>
      <c r="J97" s="90"/>
      <c r="K97" s="50"/>
      <c r="L97" s="90"/>
      <c r="M97" s="50"/>
      <c r="N97" s="90"/>
      <c r="O97" s="50"/>
      <c r="P97" s="50"/>
      <c r="Q97" s="50"/>
      <c r="R97" s="50"/>
    </row>
    <row r="98" spans="1:18" x14ac:dyDescent="0.25">
      <c r="A98" s="50"/>
      <c r="B98" s="50"/>
      <c r="C98" s="50"/>
      <c r="D98" s="50"/>
      <c r="E98" s="50"/>
      <c r="F98" s="50"/>
      <c r="G98" s="50"/>
      <c r="H98" s="50"/>
      <c r="I98" s="90"/>
      <c r="J98" s="90"/>
      <c r="K98" s="50"/>
      <c r="L98" s="90"/>
      <c r="M98" s="50"/>
      <c r="N98" s="90"/>
      <c r="O98" s="50"/>
      <c r="P98" s="50"/>
      <c r="Q98" s="50"/>
      <c r="R98" s="50"/>
    </row>
    <row r="99" spans="1:18" x14ac:dyDescent="0.25">
      <c r="A99" s="50"/>
      <c r="B99" s="50"/>
      <c r="C99" s="50"/>
      <c r="D99" s="50"/>
      <c r="E99" s="50"/>
      <c r="F99" s="50"/>
      <c r="G99" s="50"/>
      <c r="H99" s="50"/>
      <c r="I99" s="90"/>
      <c r="J99" s="90"/>
      <c r="K99" s="50"/>
      <c r="L99" s="90"/>
      <c r="M99" s="50"/>
      <c r="N99" s="90"/>
      <c r="O99" s="50"/>
      <c r="P99" s="50"/>
      <c r="Q99" s="50"/>
      <c r="R99" s="50"/>
    </row>
    <row r="100" spans="1:18" x14ac:dyDescent="0.25">
      <c r="A100" s="50"/>
      <c r="B100" s="50"/>
      <c r="C100" s="50"/>
      <c r="D100" s="50"/>
      <c r="E100" s="50"/>
      <c r="F100" s="50"/>
      <c r="G100" s="50"/>
      <c r="H100" s="50"/>
      <c r="I100" s="90"/>
      <c r="J100" s="90"/>
      <c r="K100" s="50"/>
      <c r="L100" s="90"/>
      <c r="M100" s="50"/>
      <c r="N100" s="90"/>
      <c r="O100" s="50"/>
      <c r="P100" s="50"/>
      <c r="Q100" s="50"/>
      <c r="R100" s="50"/>
    </row>
    <row r="101" spans="1:18" x14ac:dyDescent="0.25">
      <c r="A101" s="50"/>
      <c r="B101" s="50"/>
      <c r="C101" s="50"/>
      <c r="D101" s="50"/>
      <c r="E101" s="50"/>
      <c r="F101" s="50"/>
      <c r="G101" s="50"/>
      <c r="H101" s="50"/>
      <c r="I101" s="90"/>
      <c r="J101" s="90"/>
      <c r="K101" s="50"/>
      <c r="L101" s="90"/>
      <c r="M101" s="50"/>
      <c r="N101" s="90"/>
      <c r="O101" s="50"/>
      <c r="P101" s="50"/>
      <c r="Q101" s="50"/>
      <c r="R101" s="50"/>
    </row>
    <row r="102" spans="1:18" x14ac:dyDescent="0.25">
      <c r="A102" s="50"/>
      <c r="B102" s="50"/>
      <c r="C102" s="50"/>
      <c r="D102" s="50"/>
      <c r="E102" s="50"/>
      <c r="F102" s="50"/>
      <c r="G102" s="50"/>
      <c r="H102" s="50"/>
      <c r="I102" s="90"/>
      <c r="J102" s="90"/>
      <c r="K102" s="50"/>
      <c r="L102" s="90"/>
      <c r="M102" s="50"/>
      <c r="N102" s="90"/>
      <c r="O102" s="50"/>
      <c r="P102" s="50"/>
      <c r="Q102" s="50"/>
      <c r="R102" s="50"/>
    </row>
    <row r="103" spans="1:18" x14ac:dyDescent="0.25">
      <c r="A103" s="50"/>
      <c r="B103" s="50"/>
      <c r="C103" s="50"/>
      <c r="D103" s="50"/>
      <c r="E103" s="50"/>
      <c r="F103" s="50"/>
      <c r="G103" s="50"/>
      <c r="H103" s="50"/>
      <c r="I103" s="90"/>
      <c r="J103" s="90"/>
      <c r="K103" s="50"/>
      <c r="L103" s="90"/>
      <c r="M103" s="50"/>
      <c r="N103" s="90"/>
      <c r="O103" s="50"/>
      <c r="P103" s="50"/>
      <c r="Q103" s="50"/>
      <c r="R103" s="50"/>
    </row>
    <row r="104" spans="1:18" x14ac:dyDescent="0.25">
      <c r="A104" s="50"/>
      <c r="B104" s="50"/>
      <c r="C104" s="50"/>
      <c r="D104" s="50"/>
      <c r="E104" s="50"/>
      <c r="F104" s="50"/>
      <c r="G104" s="50"/>
      <c r="H104" s="50"/>
      <c r="I104" s="90"/>
      <c r="J104" s="90"/>
      <c r="K104" s="50"/>
      <c r="L104" s="90"/>
      <c r="M104" s="50"/>
      <c r="N104" s="90"/>
      <c r="O104" s="50"/>
      <c r="P104" s="50"/>
      <c r="Q104" s="50"/>
      <c r="R104" s="50"/>
    </row>
    <row r="105" spans="1:18" x14ac:dyDescent="0.25">
      <c r="A105" s="50"/>
      <c r="B105" s="50"/>
      <c r="C105" s="50"/>
      <c r="D105" s="50"/>
      <c r="E105" s="50"/>
      <c r="F105" s="50"/>
      <c r="G105" s="50"/>
      <c r="H105" s="50"/>
      <c r="I105" s="90"/>
      <c r="J105" s="90"/>
      <c r="K105" s="50"/>
      <c r="L105" s="90"/>
      <c r="M105" s="50"/>
      <c r="N105" s="90"/>
      <c r="O105" s="50"/>
      <c r="P105" s="50"/>
      <c r="Q105" s="50"/>
      <c r="R105" s="50"/>
    </row>
    <row r="106" spans="1:18" x14ac:dyDescent="0.25">
      <c r="A106" s="50"/>
      <c r="B106" s="50"/>
      <c r="C106" s="50"/>
      <c r="D106" s="50"/>
      <c r="E106" s="50"/>
      <c r="F106" s="50"/>
      <c r="G106" s="50"/>
      <c r="H106" s="50"/>
      <c r="I106" s="90"/>
      <c r="J106" s="90"/>
      <c r="K106" s="50"/>
      <c r="L106" s="90"/>
      <c r="M106" s="50"/>
      <c r="N106" s="90"/>
      <c r="O106" s="50"/>
      <c r="P106" s="50"/>
      <c r="Q106" s="50"/>
      <c r="R106" s="50"/>
    </row>
    <row r="107" spans="1:18" x14ac:dyDescent="0.25">
      <c r="A107" s="50"/>
      <c r="B107" s="50"/>
      <c r="C107" s="50"/>
      <c r="D107" s="50"/>
      <c r="E107" s="50"/>
      <c r="F107" s="50"/>
      <c r="G107" s="50"/>
      <c r="H107" s="50"/>
      <c r="I107" s="90"/>
      <c r="J107" s="90"/>
      <c r="K107" s="50"/>
      <c r="L107" s="90"/>
      <c r="M107" s="50"/>
      <c r="N107" s="90"/>
      <c r="O107" s="50"/>
      <c r="P107" s="50"/>
      <c r="Q107" s="50"/>
      <c r="R107" s="50"/>
    </row>
    <row r="108" spans="1:18" x14ac:dyDescent="0.25">
      <c r="A108" s="50"/>
      <c r="B108" s="50"/>
      <c r="C108" s="50"/>
      <c r="D108" s="50"/>
      <c r="E108" s="50"/>
      <c r="F108" s="50"/>
      <c r="G108" s="50"/>
      <c r="H108" s="50"/>
      <c r="I108" s="90"/>
      <c r="J108" s="90"/>
      <c r="K108" s="50"/>
      <c r="L108" s="90"/>
      <c r="M108" s="50"/>
      <c r="N108" s="90"/>
      <c r="O108" s="50"/>
      <c r="P108" s="50"/>
      <c r="Q108" s="50"/>
      <c r="R108" s="50"/>
    </row>
    <row r="109" spans="1:18" x14ac:dyDescent="0.25">
      <c r="A109" s="50"/>
      <c r="B109" s="50"/>
      <c r="C109" s="50"/>
      <c r="D109" s="50"/>
      <c r="E109" s="50"/>
      <c r="F109" s="50"/>
      <c r="G109" s="50"/>
      <c r="H109" s="50"/>
      <c r="I109" s="90"/>
      <c r="J109" s="90"/>
      <c r="K109" s="50"/>
      <c r="L109" s="90"/>
      <c r="M109" s="50"/>
      <c r="N109" s="90"/>
      <c r="O109" s="50"/>
      <c r="P109" s="50"/>
      <c r="Q109" s="50"/>
      <c r="R109" s="50"/>
    </row>
    <row r="110" spans="1:18" x14ac:dyDescent="0.25">
      <c r="A110" s="50"/>
      <c r="B110" s="50"/>
      <c r="C110" s="50"/>
      <c r="D110" s="50"/>
      <c r="E110" s="50"/>
      <c r="F110" s="50"/>
      <c r="G110" s="50"/>
      <c r="H110" s="50"/>
      <c r="I110" s="90"/>
      <c r="J110" s="90"/>
      <c r="K110" s="50"/>
      <c r="L110" s="90"/>
      <c r="M110" s="50"/>
      <c r="N110" s="90"/>
      <c r="O110" s="50"/>
      <c r="P110" s="50"/>
      <c r="Q110" s="50"/>
      <c r="R110" s="50"/>
    </row>
    <row r="111" spans="1:18" x14ac:dyDescent="0.25">
      <c r="A111" s="50"/>
      <c r="B111" s="50"/>
      <c r="C111" s="50"/>
      <c r="D111" s="50"/>
      <c r="E111" s="50"/>
      <c r="F111" s="50"/>
      <c r="G111" s="50"/>
      <c r="H111" s="50"/>
      <c r="I111" s="90"/>
      <c r="J111" s="90"/>
      <c r="K111" s="50"/>
      <c r="L111" s="90"/>
      <c r="M111" s="50"/>
      <c r="N111" s="90"/>
      <c r="O111" s="50"/>
      <c r="P111" s="50"/>
      <c r="Q111" s="50"/>
      <c r="R111" s="50"/>
    </row>
    <row r="112" spans="1:18" x14ac:dyDescent="0.25">
      <c r="A112" s="50"/>
      <c r="B112" s="50"/>
      <c r="C112" s="50"/>
      <c r="D112" s="50"/>
      <c r="E112" s="50"/>
      <c r="F112" s="50"/>
      <c r="G112" s="50"/>
      <c r="H112" s="50"/>
      <c r="I112" s="90"/>
      <c r="J112" s="90"/>
      <c r="K112" s="50"/>
      <c r="L112" s="90"/>
      <c r="M112" s="50"/>
      <c r="N112" s="90"/>
      <c r="O112" s="50"/>
      <c r="P112" s="50"/>
      <c r="Q112" s="50"/>
      <c r="R112" s="50"/>
    </row>
    <row r="113" spans="1:18" x14ac:dyDescent="0.25">
      <c r="A113" s="50"/>
      <c r="B113" s="50"/>
      <c r="C113" s="50"/>
      <c r="D113" s="50"/>
      <c r="E113" s="50"/>
      <c r="F113" s="50"/>
      <c r="G113" s="50"/>
      <c r="H113" s="50"/>
      <c r="I113" s="90"/>
      <c r="J113" s="90"/>
      <c r="K113" s="50"/>
      <c r="L113" s="90"/>
      <c r="M113" s="50"/>
      <c r="N113" s="90"/>
      <c r="O113" s="50"/>
      <c r="P113" s="50"/>
      <c r="Q113" s="50"/>
      <c r="R113" s="50"/>
    </row>
    <row r="114" spans="1:18" x14ac:dyDescent="0.25">
      <c r="A114" s="50"/>
      <c r="B114" s="50"/>
      <c r="C114" s="50"/>
      <c r="D114" s="50"/>
      <c r="E114" s="50"/>
      <c r="F114" s="50"/>
      <c r="G114" s="50"/>
      <c r="H114" s="50"/>
      <c r="I114" s="90"/>
      <c r="J114" s="90"/>
      <c r="K114" s="50"/>
      <c r="L114" s="90"/>
      <c r="M114" s="50"/>
      <c r="N114" s="90"/>
      <c r="O114" s="50"/>
      <c r="P114" s="50"/>
      <c r="Q114" s="50"/>
      <c r="R114" s="50"/>
    </row>
  </sheetData>
  <sheetProtection algorithmName="SHA-512" hashValue="J5dV4ru20l4duH1iQoStGj2irUjlURyirVIoWCDbCDFhB+stwnhfVoF7kEmK0pPmrhDUdo0PW//6oZcom2tlHQ==" saltValue="ChWlZjEErckpbgOYTN4Ihg==" spinCount="100000" sheet="1" objects="1" scenarios="1"/>
  <mergeCells count="18">
    <mergeCell ref="A17:D17"/>
    <mergeCell ref="A13:D13"/>
    <mergeCell ref="E16:I16"/>
    <mergeCell ref="K16:L16"/>
    <mergeCell ref="A5:P5"/>
    <mergeCell ref="M16:N16"/>
    <mergeCell ref="M6:N6"/>
    <mergeCell ref="A7:D7"/>
    <mergeCell ref="E6:I6"/>
    <mergeCell ref="K6:L6"/>
    <mergeCell ref="E12:I12"/>
    <mergeCell ref="A1:O1"/>
    <mergeCell ref="E2:I2"/>
    <mergeCell ref="K2:L2"/>
    <mergeCell ref="M2:N2"/>
    <mergeCell ref="K12:L12"/>
    <mergeCell ref="M12:N12"/>
    <mergeCell ref="A3:D3"/>
  </mergeCells>
  <phoneticPr fontId="12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92"/>
  <sheetViews>
    <sheetView workbookViewId="0">
      <selection sqref="A1:S292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6.425781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20.42578125" style="7" customWidth="1"/>
    <col min="18" max="18" width="11" style="7" customWidth="1"/>
  </cols>
  <sheetData>
    <row r="1" spans="1:19" s="19" customFormat="1" ht="30" customHeight="1" x14ac:dyDescent="0.25">
      <c r="A1" s="246" t="s">
        <v>945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  <c r="S1" s="100"/>
    </row>
    <row r="2" spans="1:19" ht="51" customHeight="1" x14ac:dyDescent="0.25">
      <c r="A2" s="8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$P$8</f>
        <v>ΑΘΡΟΙΣΜΑ ΜΕΤΑ ΤΗΝ ΑΝΑΓΩΓΗ</v>
      </c>
      <c r="Q2" s="78"/>
      <c r="R2" s="78"/>
      <c r="S2" s="100"/>
    </row>
    <row r="3" spans="1:19" ht="63.6" customHeight="1" x14ac:dyDescent="0.25">
      <c r="A3" s="249" t="s">
        <v>311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  <c r="S3" s="100"/>
    </row>
    <row r="4" spans="1:19" ht="30" customHeight="1" x14ac:dyDescent="0.25">
      <c r="A4" s="79">
        <v>1</v>
      </c>
      <c r="B4" s="121" t="s">
        <v>439</v>
      </c>
      <c r="C4" s="112" t="s">
        <v>438</v>
      </c>
      <c r="D4" s="82" t="s">
        <v>814</v>
      </c>
      <c r="E4" s="52">
        <v>221.74</v>
      </c>
      <c r="F4" s="52">
        <f>E4/4</f>
        <v>55.435000000000002</v>
      </c>
      <c r="G4" s="52">
        <v>125</v>
      </c>
      <c r="H4" s="52">
        <v>66.900000000000006</v>
      </c>
      <c r="I4" s="44">
        <v>375</v>
      </c>
      <c r="J4" s="44">
        <f>G4+I4</f>
        <v>500</v>
      </c>
      <c r="K4" s="52">
        <v>33.85</v>
      </c>
      <c r="L4" s="57">
        <f>K4*L5/K5</f>
        <v>100.69410014873576</v>
      </c>
      <c r="M4" s="52">
        <v>0</v>
      </c>
      <c r="N4" s="44">
        <v>0</v>
      </c>
      <c r="O4" s="44">
        <f>F4+H4+K4+M4</f>
        <v>156.185</v>
      </c>
      <c r="P4" s="44">
        <f>J4+L4+N4</f>
        <v>600.69410014873574</v>
      </c>
      <c r="Q4" s="62"/>
      <c r="R4" s="137"/>
      <c r="S4" s="100"/>
    </row>
    <row r="5" spans="1:19" ht="30" customHeight="1" x14ac:dyDescent="0.25">
      <c r="A5" s="104">
        <v>2</v>
      </c>
      <c r="B5" s="113" t="s">
        <v>441</v>
      </c>
      <c r="C5" s="114" t="s">
        <v>440</v>
      </c>
      <c r="D5" s="82" t="s">
        <v>814</v>
      </c>
      <c r="E5" s="52">
        <v>140.47499999999999</v>
      </c>
      <c r="F5" s="52">
        <f>E5/4</f>
        <v>35.118749999999999</v>
      </c>
      <c r="G5" s="52">
        <f>F5*G4/F4</f>
        <v>79.189027690087485</v>
      </c>
      <c r="H5" s="52">
        <v>63.75</v>
      </c>
      <c r="I5" s="44">
        <f>H5*$I$4/$H$4</f>
        <v>357.34304932735421</v>
      </c>
      <c r="J5" s="44">
        <f>G5+I5</f>
        <v>436.53207701744168</v>
      </c>
      <c r="K5" s="52">
        <v>100.85</v>
      </c>
      <c r="L5" s="52">
        <v>300</v>
      </c>
      <c r="M5" s="52">
        <v>0</v>
      </c>
      <c r="N5" s="44">
        <v>0</v>
      </c>
      <c r="O5" s="44">
        <f>F5+H5+K5+M5</f>
        <v>199.71875</v>
      </c>
      <c r="P5" s="44">
        <f>J5+L5+N5</f>
        <v>736.53207701744168</v>
      </c>
      <c r="Q5" s="60"/>
      <c r="R5" s="137"/>
      <c r="S5" s="100"/>
    </row>
    <row r="6" spans="1:19" ht="66.75" customHeight="1" x14ac:dyDescent="0.25">
      <c r="A6" s="247"/>
      <c r="B6" s="250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1"/>
      <c r="Q6" s="50"/>
      <c r="R6" s="50"/>
      <c r="S6" s="100"/>
    </row>
    <row r="7" spans="1:19" ht="35.25" customHeight="1" x14ac:dyDescent="0.25">
      <c r="A7" s="84" t="s">
        <v>263</v>
      </c>
      <c r="B7" s="74" t="s">
        <v>264</v>
      </c>
      <c r="C7" s="75" t="s">
        <v>284</v>
      </c>
      <c r="D7" s="74" t="s">
        <v>266</v>
      </c>
      <c r="E7" s="252" t="s">
        <v>267</v>
      </c>
      <c r="F7" s="252"/>
      <c r="G7" s="252"/>
      <c r="H7" s="252"/>
      <c r="I7" s="252"/>
      <c r="J7" s="83"/>
      <c r="K7" s="252" t="s">
        <v>268</v>
      </c>
      <c r="L7" s="252"/>
      <c r="M7" s="252" t="s">
        <v>269</v>
      </c>
      <c r="N7" s="252"/>
      <c r="O7" s="83"/>
      <c r="P7" s="46"/>
      <c r="Q7" s="50"/>
      <c r="R7" s="50"/>
      <c r="S7" s="100"/>
    </row>
    <row r="8" spans="1:19" ht="94.5" customHeight="1" x14ac:dyDescent="0.25">
      <c r="A8" s="249" t="s">
        <v>231</v>
      </c>
      <c r="B8" s="249"/>
      <c r="C8" s="249"/>
      <c r="D8" s="249"/>
      <c r="E8" s="79" t="s">
        <v>271</v>
      </c>
      <c r="F8" s="79" t="s">
        <v>272</v>
      </c>
      <c r="G8" s="79" t="s">
        <v>273</v>
      </c>
      <c r="H8" s="79" t="s">
        <v>274</v>
      </c>
      <c r="I8" s="59" t="s">
        <v>275</v>
      </c>
      <c r="J8" s="80" t="s">
        <v>276</v>
      </c>
      <c r="K8" s="79" t="s">
        <v>271</v>
      </c>
      <c r="L8" s="81" t="s">
        <v>277</v>
      </c>
      <c r="M8" s="79" t="s">
        <v>278</v>
      </c>
      <c r="N8" s="79" t="s">
        <v>282</v>
      </c>
      <c r="O8" s="84" t="s">
        <v>270</v>
      </c>
      <c r="P8" s="77" t="s">
        <v>279</v>
      </c>
      <c r="Q8" s="50"/>
      <c r="R8" s="50"/>
      <c r="S8" s="100"/>
    </row>
    <row r="9" spans="1:19" ht="29.25" customHeight="1" x14ac:dyDescent="0.25">
      <c r="A9" s="85">
        <v>1</v>
      </c>
      <c r="B9" s="86" t="s">
        <v>443</v>
      </c>
      <c r="C9" s="87" t="s">
        <v>442</v>
      </c>
      <c r="D9" s="82" t="s">
        <v>818</v>
      </c>
      <c r="E9" s="38">
        <v>162.42500000000001</v>
      </c>
      <c r="F9" s="38">
        <f>E9/4</f>
        <v>40.606250000000003</v>
      </c>
      <c r="G9" s="38">
        <v>125</v>
      </c>
      <c r="H9" s="38">
        <v>0</v>
      </c>
      <c r="I9" s="38">
        <v>0</v>
      </c>
      <c r="J9" s="38">
        <v>125</v>
      </c>
      <c r="K9" s="38">
        <v>0</v>
      </c>
      <c r="L9" s="38">
        <v>0</v>
      </c>
      <c r="M9" s="38">
        <v>0</v>
      </c>
      <c r="N9" s="38">
        <v>0</v>
      </c>
      <c r="O9" s="38">
        <f>F9+H9+K9+M9</f>
        <v>40.606250000000003</v>
      </c>
      <c r="P9" s="38">
        <f>J9+L9+N9</f>
        <v>125</v>
      </c>
      <c r="Q9" s="62"/>
      <c r="R9" s="137"/>
      <c r="S9" s="100"/>
    </row>
    <row r="10" spans="1:19" x14ac:dyDescent="0.25">
      <c r="A10" s="89"/>
      <c r="B10" s="89"/>
      <c r="C10" s="89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  <c r="R10" s="50"/>
      <c r="S10" s="100"/>
    </row>
    <row r="11" spans="1:19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  <c r="R11" s="50"/>
      <c r="S11" s="100"/>
    </row>
    <row r="12" spans="1:19" ht="19.5" customHeight="1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50"/>
      <c r="Q12" s="50"/>
      <c r="R12" s="50"/>
      <c r="S12" s="100"/>
    </row>
    <row r="13" spans="1:19" ht="46.5" customHeight="1" x14ac:dyDescent="0.25">
      <c r="A13" s="84" t="s">
        <v>285</v>
      </c>
      <c r="B13" s="84" t="s">
        <v>264</v>
      </c>
      <c r="C13" s="92" t="s">
        <v>284</v>
      </c>
      <c r="D13" s="74" t="s">
        <v>266</v>
      </c>
      <c r="E13" s="252" t="s">
        <v>267</v>
      </c>
      <c r="F13" s="252"/>
      <c r="G13" s="252"/>
      <c r="H13" s="252"/>
      <c r="I13" s="252"/>
      <c r="J13" s="84"/>
      <c r="K13" s="252" t="s">
        <v>268</v>
      </c>
      <c r="L13" s="252"/>
      <c r="M13" s="252" t="s">
        <v>269</v>
      </c>
      <c r="N13" s="252"/>
      <c r="O13" s="84"/>
      <c r="P13" s="41"/>
      <c r="Q13" s="50"/>
      <c r="R13" s="50"/>
      <c r="S13" s="100"/>
    </row>
    <row r="14" spans="1:19" ht="60.75" customHeight="1" x14ac:dyDescent="0.25">
      <c r="A14" s="249" t="s">
        <v>232</v>
      </c>
      <c r="B14" s="249"/>
      <c r="C14" s="249"/>
      <c r="D14" s="249"/>
      <c r="E14" s="79" t="s">
        <v>271</v>
      </c>
      <c r="F14" s="79" t="s">
        <v>272</v>
      </c>
      <c r="G14" s="79" t="s">
        <v>273</v>
      </c>
      <c r="H14" s="79" t="s">
        <v>274</v>
      </c>
      <c r="I14" s="59" t="s">
        <v>275</v>
      </c>
      <c r="J14" s="80" t="s">
        <v>276</v>
      </c>
      <c r="K14" s="79" t="s">
        <v>271</v>
      </c>
      <c r="L14" s="81" t="s">
        <v>277</v>
      </c>
      <c r="M14" s="79" t="s">
        <v>278</v>
      </c>
      <c r="N14" s="79" t="s">
        <v>282</v>
      </c>
      <c r="O14" s="84" t="s">
        <v>270</v>
      </c>
      <c r="P14" s="84" t="s">
        <v>279</v>
      </c>
      <c r="Q14" s="50"/>
      <c r="R14" s="50"/>
      <c r="S14" s="100"/>
    </row>
    <row r="15" spans="1:19" ht="30" customHeight="1" x14ac:dyDescent="0.25">
      <c r="A15" s="82">
        <v>1</v>
      </c>
      <c r="B15" s="93" t="s">
        <v>445</v>
      </c>
      <c r="C15" s="87" t="s">
        <v>444</v>
      </c>
      <c r="D15" s="82" t="s">
        <v>815</v>
      </c>
      <c r="E15" s="40">
        <v>70</v>
      </c>
      <c r="F15" s="38">
        <f t="shared" ref="F15:F27" si="0">E15/4</f>
        <v>17.5</v>
      </c>
      <c r="G15" s="40">
        <f>F15/$F$23*$G$23</f>
        <v>100.45924225028703</v>
      </c>
      <c r="H15" s="40">
        <v>39.450000000000003</v>
      </c>
      <c r="I15" s="40">
        <f>H15/$H$25*$I$25</f>
        <v>65.75</v>
      </c>
      <c r="J15" s="40">
        <f>G15+I15</f>
        <v>166.20924225028705</v>
      </c>
      <c r="K15" s="40">
        <v>17.5</v>
      </c>
      <c r="L15" s="40">
        <f>K15/$K$23*$L$23</f>
        <v>39.772727272727273</v>
      </c>
      <c r="M15" s="40">
        <v>30</v>
      </c>
      <c r="N15" s="40">
        <f>M15/$M$25*$N$25</f>
        <v>54.54545454545454</v>
      </c>
      <c r="O15" s="40">
        <f>F15+H15+K15+M15</f>
        <v>104.45</v>
      </c>
      <c r="P15" s="40">
        <f>J15+L15+N15</f>
        <v>260.52742406846886</v>
      </c>
      <c r="Q15" s="60"/>
      <c r="R15" s="137"/>
      <c r="S15" s="100"/>
    </row>
    <row r="16" spans="1:19" ht="30" customHeight="1" x14ac:dyDescent="0.25">
      <c r="A16" s="82">
        <v>2</v>
      </c>
      <c r="B16" s="94" t="s">
        <v>447</v>
      </c>
      <c r="C16" s="87" t="s">
        <v>446</v>
      </c>
      <c r="D16" s="82" t="s">
        <v>815</v>
      </c>
      <c r="E16" s="38">
        <v>70.75</v>
      </c>
      <c r="F16" s="38">
        <f t="shared" si="0"/>
        <v>17.6875</v>
      </c>
      <c r="G16" s="40">
        <f t="shared" ref="G16:G27" si="1">F16/$F$23*$G$23</f>
        <v>101.53559127439725</v>
      </c>
      <c r="H16" s="45">
        <v>0</v>
      </c>
      <c r="I16" s="40">
        <f t="shared" ref="I16:I27" si="2">H16/$H$25*$I$25</f>
        <v>0</v>
      </c>
      <c r="J16" s="40">
        <f t="shared" ref="J16:J27" si="3">G16+I16</f>
        <v>101.53559127439725</v>
      </c>
      <c r="K16" s="38">
        <v>3.9</v>
      </c>
      <c r="L16" s="40">
        <f t="shared" ref="L16:L21" si="4">K16/$K$23*$L$23</f>
        <v>8.8636363636363633</v>
      </c>
      <c r="M16" s="45">
        <v>0</v>
      </c>
      <c r="N16" s="40">
        <f t="shared" ref="N16:N27" si="5">M16/$M$25*$N$25</f>
        <v>0</v>
      </c>
      <c r="O16" s="40">
        <f t="shared" ref="O16:O27" si="6">F16+H16+K16+M16</f>
        <v>21.587499999999999</v>
      </c>
      <c r="P16" s="40">
        <f t="shared" ref="P16:P27" si="7">J16+L16+N16</f>
        <v>110.39922763803361</v>
      </c>
      <c r="Q16" s="60"/>
      <c r="R16" s="137"/>
      <c r="S16" s="100"/>
    </row>
    <row r="17" spans="1:19" ht="30" customHeight="1" x14ac:dyDescent="0.25">
      <c r="A17" s="82">
        <v>3</v>
      </c>
      <c r="B17" s="94" t="s">
        <v>451</v>
      </c>
      <c r="C17" s="87" t="s">
        <v>450</v>
      </c>
      <c r="D17" s="82" t="s">
        <v>815</v>
      </c>
      <c r="E17" s="38">
        <v>40.704999999999998</v>
      </c>
      <c r="F17" s="38">
        <f t="shared" si="0"/>
        <v>10.17625</v>
      </c>
      <c r="G17" s="40">
        <f t="shared" si="1"/>
        <v>58.417049368541903</v>
      </c>
      <c r="H17" s="38">
        <v>127.5</v>
      </c>
      <c r="I17" s="40">
        <f t="shared" si="2"/>
        <v>212.5</v>
      </c>
      <c r="J17" s="40">
        <f t="shared" si="3"/>
        <v>270.91704936854188</v>
      </c>
      <c r="K17" s="38">
        <v>103.9</v>
      </c>
      <c r="L17" s="40">
        <f t="shared" si="4"/>
        <v>236.13636363636363</v>
      </c>
      <c r="M17" s="45">
        <v>50</v>
      </c>
      <c r="N17" s="40">
        <f t="shared" si="5"/>
        <v>90.909090909090907</v>
      </c>
      <c r="O17" s="40">
        <f t="shared" si="6"/>
        <v>291.57625000000002</v>
      </c>
      <c r="P17" s="40">
        <f t="shared" si="7"/>
        <v>597.96250391399644</v>
      </c>
      <c r="Q17" s="60"/>
      <c r="R17" s="137"/>
      <c r="S17" s="100"/>
    </row>
    <row r="18" spans="1:19" ht="30" customHeight="1" x14ac:dyDescent="0.25">
      <c r="A18" s="82">
        <v>4</v>
      </c>
      <c r="B18" s="94" t="s">
        <v>331</v>
      </c>
      <c r="C18" s="87" t="s">
        <v>330</v>
      </c>
      <c r="D18" s="82" t="s">
        <v>815</v>
      </c>
      <c r="E18" s="38">
        <v>49.765000000000001</v>
      </c>
      <c r="F18" s="38">
        <f t="shared" si="0"/>
        <v>12.44125</v>
      </c>
      <c r="G18" s="40">
        <f t="shared" si="1"/>
        <v>71.419345579793344</v>
      </c>
      <c r="H18" s="38">
        <v>0</v>
      </c>
      <c r="I18" s="40">
        <f t="shared" si="2"/>
        <v>0</v>
      </c>
      <c r="J18" s="40">
        <f t="shared" si="3"/>
        <v>71.419345579793344</v>
      </c>
      <c r="K18" s="38">
        <v>2.5</v>
      </c>
      <c r="L18" s="40">
        <f t="shared" si="4"/>
        <v>5.6818181818181817</v>
      </c>
      <c r="M18" s="38">
        <v>50</v>
      </c>
      <c r="N18" s="40">
        <f t="shared" si="5"/>
        <v>90.909090909090907</v>
      </c>
      <c r="O18" s="40">
        <f t="shared" si="6"/>
        <v>64.941249999999997</v>
      </c>
      <c r="P18" s="40">
        <f t="shared" si="7"/>
        <v>168.01025467070244</v>
      </c>
      <c r="Q18" s="60"/>
      <c r="R18" s="137"/>
      <c r="S18" s="100"/>
    </row>
    <row r="19" spans="1:19" ht="30" customHeight="1" x14ac:dyDescent="0.25">
      <c r="A19" s="82">
        <v>5</v>
      </c>
      <c r="B19" s="94" t="s">
        <v>453</v>
      </c>
      <c r="C19" s="87" t="s">
        <v>452</v>
      </c>
      <c r="D19" s="82" t="s">
        <v>815</v>
      </c>
      <c r="E19" s="38">
        <v>32.5</v>
      </c>
      <c r="F19" s="38">
        <f t="shared" si="0"/>
        <v>8.125</v>
      </c>
      <c r="G19" s="40">
        <f t="shared" si="1"/>
        <v>46.64179104477612</v>
      </c>
      <c r="H19" s="38">
        <v>0</v>
      </c>
      <c r="I19" s="40">
        <f t="shared" si="2"/>
        <v>0</v>
      </c>
      <c r="J19" s="40">
        <f t="shared" si="3"/>
        <v>46.64179104477612</v>
      </c>
      <c r="K19" s="45">
        <v>42.3</v>
      </c>
      <c r="L19" s="40">
        <f t="shared" si="4"/>
        <v>96.136363636363626</v>
      </c>
      <c r="M19" s="38">
        <v>0</v>
      </c>
      <c r="N19" s="40">
        <f t="shared" si="5"/>
        <v>0</v>
      </c>
      <c r="O19" s="40">
        <f t="shared" si="6"/>
        <v>50.424999999999997</v>
      </c>
      <c r="P19" s="40">
        <f t="shared" si="7"/>
        <v>142.77815468113974</v>
      </c>
      <c r="Q19" s="60"/>
      <c r="R19" s="137"/>
      <c r="S19" s="100"/>
    </row>
    <row r="20" spans="1:19" ht="30" customHeight="1" x14ac:dyDescent="0.25">
      <c r="A20" s="82">
        <v>6</v>
      </c>
      <c r="B20" s="94" t="s">
        <v>333</v>
      </c>
      <c r="C20" s="87" t="s">
        <v>332</v>
      </c>
      <c r="D20" s="82" t="s">
        <v>815</v>
      </c>
      <c r="E20" s="38">
        <v>10</v>
      </c>
      <c r="F20" s="38">
        <f t="shared" si="0"/>
        <v>2.5</v>
      </c>
      <c r="G20" s="40">
        <f t="shared" si="1"/>
        <v>14.351320321469576</v>
      </c>
      <c r="H20" s="38">
        <v>34.65</v>
      </c>
      <c r="I20" s="40">
        <f t="shared" si="2"/>
        <v>57.75</v>
      </c>
      <c r="J20" s="40">
        <f t="shared" si="3"/>
        <v>72.101320321469572</v>
      </c>
      <c r="K20" s="38">
        <v>68.150000000000006</v>
      </c>
      <c r="L20" s="40">
        <f t="shared" si="4"/>
        <v>154.88636363636365</v>
      </c>
      <c r="M20" s="38">
        <v>60</v>
      </c>
      <c r="N20" s="40">
        <f t="shared" si="5"/>
        <v>109.09090909090908</v>
      </c>
      <c r="O20" s="40">
        <f t="shared" si="6"/>
        <v>165.3</v>
      </c>
      <c r="P20" s="40">
        <f t="shared" si="7"/>
        <v>336.07859304874228</v>
      </c>
      <c r="Q20" s="60"/>
      <c r="R20" s="137"/>
      <c r="S20" s="100"/>
    </row>
    <row r="21" spans="1:19" ht="30" customHeight="1" x14ac:dyDescent="0.25">
      <c r="A21" s="82">
        <v>7</v>
      </c>
      <c r="B21" s="94" t="s">
        <v>455</v>
      </c>
      <c r="C21" s="87" t="s">
        <v>454</v>
      </c>
      <c r="D21" s="82" t="s">
        <v>815</v>
      </c>
      <c r="E21" s="38">
        <v>38.125</v>
      </c>
      <c r="F21" s="38">
        <f t="shared" si="0"/>
        <v>9.53125</v>
      </c>
      <c r="G21" s="40">
        <f t="shared" si="1"/>
        <v>54.714408725602759</v>
      </c>
      <c r="H21" s="45">
        <v>0</v>
      </c>
      <c r="I21" s="40">
        <f t="shared" si="2"/>
        <v>0</v>
      </c>
      <c r="J21" s="40">
        <f t="shared" si="3"/>
        <v>54.714408725602759</v>
      </c>
      <c r="K21" s="38">
        <v>58.25</v>
      </c>
      <c r="L21" s="40">
        <f t="shared" si="4"/>
        <v>132.38636363636363</v>
      </c>
      <c r="M21" s="45">
        <v>0</v>
      </c>
      <c r="N21" s="40">
        <f t="shared" si="5"/>
        <v>0</v>
      </c>
      <c r="O21" s="40">
        <f t="shared" si="6"/>
        <v>67.78125</v>
      </c>
      <c r="P21" s="40">
        <f t="shared" si="7"/>
        <v>187.10077236196639</v>
      </c>
      <c r="Q21" s="60"/>
      <c r="R21" s="137"/>
      <c r="S21" s="100"/>
    </row>
    <row r="22" spans="1:19" ht="30" customHeight="1" x14ac:dyDescent="0.25">
      <c r="A22" s="82">
        <v>8</v>
      </c>
      <c r="B22" s="94" t="s">
        <v>457</v>
      </c>
      <c r="C22" s="87" t="s">
        <v>456</v>
      </c>
      <c r="D22" s="82" t="s">
        <v>815</v>
      </c>
      <c r="E22" s="38">
        <v>0</v>
      </c>
      <c r="F22" s="38">
        <f t="shared" si="0"/>
        <v>0</v>
      </c>
      <c r="G22" s="40">
        <f t="shared" si="1"/>
        <v>0</v>
      </c>
      <c r="H22" s="45">
        <v>64.8</v>
      </c>
      <c r="I22" s="40">
        <f t="shared" si="2"/>
        <v>107.99999999999999</v>
      </c>
      <c r="J22" s="40">
        <f t="shared" si="3"/>
        <v>107.99999999999999</v>
      </c>
      <c r="K22" s="38">
        <v>26.9</v>
      </c>
      <c r="L22" s="40">
        <f>K22/$K$23*$L$23</f>
        <v>61.136363636363633</v>
      </c>
      <c r="M22" s="38">
        <v>20</v>
      </c>
      <c r="N22" s="40">
        <f t="shared" si="5"/>
        <v>36.363636363636367</v>
      </c>
      <c r="O22" s="40">
        <f t="shared" si="6"/>
        <v>111.69999999999999</v>
      </c>
      <c r="P22" s="40">
        <f t="shared" si="7"/>
        <v>205.5</v>
      </c>
      <c r="Q22" s="60"/>
      <c r="R22" s="137"/>
      <c r="S22" s="100"/>
    </row>
    <row r="23" spans="1:19" ht="30" customHeight="1" x14ac:dyDescent="0.25">
      <c r="A23" s="82">
        <v>9</v>
      </c>
      <c r="B23" s="94" t="s">
        <v>459</v>
      </c>
      <c r="C23" s="87" t="s">
        <v>458</v>
      </c>
      <c r="D23" s="82" t="s">
        <v>815</v>
      </c>
      <c r="E23" s="38">
        <v>87.1</v>
      </c>
      <c r="F23" s="38">
        <f t="shared" si="0"/>
        <v>21.774999999999999</v>
      </c>
      <c r="G23" s="38">
        <v>125</v>
      </c>
      <c r="H23" s="38">
        <v>137.85</v>
      </c>
      <c r="I23" s="40">
        <f t="shared" si="2"/>
        <v>229.75</v>
      </c>
      <c r="J23" s="40">
        <f t="shared" si="3"/>
        <v>354.75</v>
      </c>
      <c r="K23" s="38">
        <v>132</v>
      </c>
      <c r="L23" s="38">
        <v>300</v>
      </c>
      <c r="M23" s="38">
        <v>0</v>
      </c>
      <c r="N23" s="40">
        <f t="shared" si="5"/>
        <v>0</v>
      </c>
      <c r="O23" s="40">
        <f t="shared" si="6"/>
        <v>291.625</v>
      </c>
      <c r="P23" s="40">
        <f t="shared" si="7"/>
        <v>654.75</v>
      </c>
      <c r="Q23" s="60"/>
      <c r="R23" s="137"/>
      <c r="S23" s="100"/>
    </row>
    <row r="24" spans="1:19" ht="30" customHeight="1" x14ac:dyDescent="0.25">
      <c r="A24" s="82">
        <v>10</v>
      </c>
      <c r="B24" s="94" t="s">
        <v>461</v>
      </c>
      <c r="C24" s="87" t="s">
        <v>460</v>
      </c>
      <c r="D24" s="82" t="s">
        <v>815</v>
      </c>
      <c r="E24" s="38">
        <v>18.745000000000001</v>
      </c>
      <c r="F24" s="38">
        <f t="shared" si="0"/>
        <v>4.6862500000000002</v>
      </c>
      <c r="G24" s="40">
        <f t="shared" si="1"/>
        <v>26.90154994259472</v>
      </c>
      <c r="H24" s="38">
        <v>64.650000000000006</v>
      </c>
      <c r="I24" s="40">
        <f t="shared" si="2"/>
        <v>107.75000000000001</v>
      </c>
      <c r="J24" s="40">
        <f t="shared" si="3"/>
        <v>134.65154994259473</v>
      </c>
      <c r="K24" s="38">
        <v>31.65</v>
      </c>
      <c r="L24" s="40">
        <f t="shared" ref="L24:L27" si="8">K24/$K$23*$L$23</f>
        <v>71.931818181818173</v>
      </c>
      <c r="M24" s="38">
        <v>30</v>
      </c>
      <c r="N24" s="40">
        <f t="shared" si="5"/>
        <v>54.54545454545454</v>
      </c>
      <c r="O24" s="40">
        <f t="shared" si="6"/>
        <v>130.98625000000001</v>
      </c>
      <c r="P24" s="40">
        <f t="shared" si="7"/>
        <v>261.12882266986747</v>
      </c>
      <c r="Q24" s="60"/>
      <c r="R24" s="137"/>
      <c r="S24" s="100"/>
    </row>
    <row r="25" spans="1:19" ht="30" customHeight="1" x14ac:dyDescent="0.25">
      <c r="A25" s="82">
        <v>11</v>
      </c>
      <c r="B25" s="94" t="s">
        <v>463</v>
      </c>
      <c r="C25" s="87" t="s">
        <v>462</v>
      </c>
      <c r="D25" s="82" t="s">
        <v>815</v>
      </c>
      <c r="E25" s="38">
        <v>10</v>
      </c>
      <c r="F25" s="38">
        <f t="shared" si="0"/>
        <v>2.5</v>
      </c>
      <c r="G25" s="40">
        <f t="shared" si="1"/>
        <v>14.351320321469576</v>
      </c>
      <c r="H25" s="38">
        <v>225</v>
      </c>
      <c r="I25" s="38">
        <v>375</v>
      </c>
      <c r="J25" s="40">
        <f t="shared" si="3"/>
        <v>389.35132032146959</v>
      </c>
      <c r="K25" s="38">
        <v>60.2</v>
      </c>
      <c r="L25" s="40">
        <f t="shared" si="8"/>
        <v>136.81818181818181</v>
      </c>
      <c r="M25" s="38">
        <v>110</v>
      </c>
      <c r="N25" s="38">
        <v>200</v>
      </c>
      <c r="O25" s="40">
        <f t="shared" si="6"/>
        <v>397.7</v>
      </c>
      <c r="P25" s="40">
        <f t="shared" si="7"/>
        <v>726.1695021396514</v>
      </c>
      <c r="Q25" s="60"/>
      <c r="R25" s="137"/>
      <c r="S25" s="100"/>
    </row>
    <row r="26" spans="1:19" ht="30" customHeight="1" x14ac:dyDescent="0.25">
      <c r="A26" s="82">
        <v>12</v>
      </c>
      <c r="B26" s="94" t="s">
        <v>465</v>
      </c>
      <c r="C26" s="87" t="s">
        <v>464</v>
      </c>
      <c r="D26" s="82" t="s">
        <v>815</v>
      </c>
      <c r="E26" s="38">
        <v>66.25</v>
      </c>
      <c r="F26" s="38">
        <f t="shared" ref="F26" si="9">E26/4</f>
        <v>16.5625</v>
      </c>
      <c r="G26" s="40">
        <f t="shared" si="1"/>
        <v>95.077497129735946</v>
      </c>
      <c r="H26" s="45">
        <v>0</v>
      </c>
      <c r="I26" s="40">
        <f t="shared" si="2"/>
        <v>0</v>
      </c>
      <c r="J26" s="40">
        <f t="shared" si="3"/>
        <v>95.077497129735946</v>
      </c>
      <c r="K26" s="38">
        <v>41.4</v>
      </c>
      <c r="L26" s="40">
        <f t="shared" si="8"/>
        <v>94.090909090909079</v>
      </c>
      <c r="M26" s="38">
        <v>0</v>
      </c>
      <c r="N26" s="40">
        <f t="shared" si="5"/>
        <v>0</v>
      </c>
      <c r="O26" s="40">
        <f t="shared" si="6"/>
        <v>57.962499999999999</v>
      </c>
      <c r="P26" s="40">
        <f t="shared" si="7"/>
        <v>189.16840622064501</v>
      </c>
      <c r="Q26" s="60"/>
      <c r="R26" s="137"/>
      <c r="S26" s="100"/>
    </row>
    <row r="27" spans="1:19" ht="30" customHeight="1" x14ac:dyDescent="0.25">
      <c r="A27" s="82">
        <v>13</v>
      </c>
      <c r="B27" s="94" t="s">
        <v>449</v>
      </c>
      <c r="C27" s="87" t="s">
        <v>448</v>
      </c>
      <c r="D27" s="82" t="s">
        <v>815</v>
      </c>
      <c r="E27" s="38">
        <v>55</v>
      </c>
      <c r="F27" s="38">
        <f t="shared" si="0"/>
        <v>13.75</v>
      </c>
      <c r="G27" s="40">
        <f t="shared" si="1"/>
        <v>78.932261768082668</v>
      </c>
      <c r="H27" s="38">
        <v>0</v>
      </c>
      <c r="I27" s="40">
        <f t="shared" si="2"/>
        <v>0</v>
      </c>
      <c r="J27" s="40">
        <f t="shared" si="3"/>
        <v>78.932261768082668</v>
      </c>
      <c r="K27" s="45">
        <v>29</v>
      </c>
      <c r="L27" s="40">
        <f t="shared" si="8"/>
        <v>65.909090909090907</v>
      </c>
      <c r="M27" s="38">
        <v>20</v>
      </c>
      <c r="N27" s="40">
        <f t="shared" si="5"/>
        <v>36.363636363636367</v>
      </c>
      <c r="O27" s="40">
        <f t="shared" si="6"/>
        <v>62.75</v>
      </c>
      <c r="P27" s="40">
        <f t="shared" si="7"/>
        <v>181.20498904080995</v>
      </c>
      <c r="Q27" s="60"/>
      <c r="R27" s="137"/>
      <c r="S27" s="100"/>
    </row>
    <row r="28" spans="1:19" ht="16.5" customHeight="1" x14ac:dyDescent="0.25">
      <c r="A28" s="101"/>
      <c r="B28" s="101"/>
      <c r="C28" s="101"/>
      <c r="D28" s="101"/>
      <c r="E28" s="50"/>
      <c r="F28" s="50"/>
      <c r="G28" s="50"/>
      <c r="H28" s="50"/>
      <c r="I28" s="90"/>
      <c r="J28" s="90"/>
      <c r="K28" s="50"/>
      <c r="L28" s="90"/>
      <c r="M28" s="50"/>
      <c r="N28" s="90"/>
      <c r="O28" s="50"/>
      <c r="P28" s="50"/>
      <c r="Q28" s="50"/>
      <c r="R28" s="50"/>
      <c r="S28" s="100"/>
    </row>
    <row r="29" spans="1:19" ht="30" customHeight="1" x14ac:dyDescent="0.25">
      <c r="A29" s="254"/>
      <c r="B29" s="254"/>
      <c r="C29" s="254"/>
      <c r="D29" s="254"/>
      <c r="E29" s="254"/>
      <c r="F29" s="254"/>
      <c r="G29" s="254"/>
      <c r="H29" s="254"/>
      <c r="I29" s="254"/>
      <c r="J29" s="254"/>
      <c r="K29" s="254"/>
      <c r="L29" s="254"/>
      <c r="M29" s="254"/>
      <c r="N29" s="254"/>
      <c r="O29" s="255"/>
      <c r="P29" s="50"/>
      <c r="Q29" s="50"/>
      <c r="R29" s="50"/>
      <c r="S29" s="100"/>
    </row>
    <row r="30" spans="1:19" ht="54" customHeight="1" x14ac:dyDescent="0.25">
      <c r="A30" s="91" t="s">
        <v>285</v>
      </c>
      <c r="B30" s="84" t="s">
        <v>264</v>
      </c>
      <c r="C30" s="92" t="s">
        <v>284</v>
      </c>
      <c r="D30" s="74" t="s">
        <v>266</v>
      </c>
      <c r="E30" s="252" t="s">
        <v>267</v>
      </c>
      <c r="F30" s="252"/>
      <c r="G30" s="252"/>
      <c r="H30" s="252"/>
      <c r="I30" s="252"/>
      <c r="J30" s="84"/>
      <c r="K30" s="252" t="s">
        <v>268</v>
      </c>
      <c r="L30" s="252"/>
      <c r="M30" s="252" t="s">
        <v>269</v>
      </c>
      <c r="N30" s="252"/>
      <c r="O30" s="84"/>
      <c r="P30" s="41"/>
      <c r="Q30" s="78"/>
      <c r="R30" s="78"/>
      <c r="S30" s="100"/>
    </row>
    <row r="31" spans="1:19" ht="72.75" customHeight="1" x14ac:dyDescent="0.25">
      <c r="A31" s="249" t="s">
        <v>233</v>
      </c>
      <c r="B31" s="249"/>
      <c r="C31" s="249"/>
      <c r="D31" s="249"/>
      <c r="E31" s="79" t="s">
        <v>271</v>
      </c>
      <c r="F31" s="79" t="s">
        <v>272</v>
      </c>
      <c r="G31" s="79" t="s">
        <v>273</v>
      </c>
      <c r="H31" s="79" t="s">
        <v>274</v>
      </c>
      <c r="I31" s="59" t="s">
        <v>275</v>
      </c>
      <c r="J31" s="80" t="s">
        <v>276</v>
      </c>
      <c r="K31" s="79" t="s">
        <v>271</v>
      </c>
      <c r="L31" s="81" t="s">
        <v>277</v>
      </c>
      <c r="M31" s="79" t="s">
        <v>278</v>
      </c>
      <c r="N31" s="79" t="s">
        <v>282</v>
      </c>
      <c r="O31" s="84" t="s">
        <v>270</v>
      </c>
      <c r="P31" s="84" t="s">
        <v>279</v>
      </c>
      <c r="Q31" s="50"/>
      <c r="R31" s="50"/>
      <c r="S31" s="100"/>
    </row>
    <row r="32" spans="1:19" ht="38.25" customHeight="1" x14ac:dyDescent="0.25">
      <c r="A32" s="82">
        <v>1</v>
      </c>
      <c r="B32" s="94" t="s">
        <v>467</v>
      </c>
      <c r="C32" s="87" t="s">
        <v>466</v>
      </c>
      <c r="D32" s="82" t="s">
        <v>820</v>
      </c>
      <c r="E32" s="38">
        <v>19.405000000000001</v>
      </c>
      <c r="F32" s="38">
        <f t="shared" ref="F32:F40" si="10">E32/4</f>
        <v>4.8512500000000003</v>
      </c>
      <c r="G32" s="38">
        <f>F32/$F$39*$G$39</f>
        <v>8.5161941543052766</v>
      </c>
      <c r="H32" s="38">
        <v>0</v>
      </c>
      <c r="I32" s="38">
        <f>H32/H33*I33</f>
        <v>0</v>
      </c>
      <c r="J32" s="38">
        <f>G32+I32</f>
        <v>8.5161941543052766</v>
      </c>
      <c r="K32" s="45">
        <v>0.65</v>
      </c>
      <c r="L32" s="45">
        <f>K32/$K$37*$L$37</f>
        <v>1.3283378746594003</v>
      </c>
      <c r="M32" s="45">
        <v>0</v>
      </c>
      <c r="N32" s="45">
        <f>M32/M40*N40</f>
        <v>0</v>
      </c>
      <c r="O32" s="38">
        <f>F32+H32+K32+M32</f>
        <v>5.5012500000000006</v>
      </c>
      <c r="P32" s="38">
        <f>J32+L32+N32</f>
        <v>9.8445320289646769</v>
      </c>
      <c r="Q32" s="60"/>
      <c r="R32" s="137"/>
      <c r="S32" s="100"/>
    </row>
    <row r="33" spans="1:19" ht="26.25" x14ac:dyDescent="0.25">
      <c r="A33" s="82">
        <v>2</v>
      </c>
      <c r="B33" s="94" t="s">
        <v>469</v>
      </c>
      <c r="C33" s="87" t="s">
        <v>468</v>
      </c>
      <c r="D33" s="82" t="s">
        <v>820</v>
      </c>
      <c r="E33" s="38">
        <v>10</v>
      </c>
      <c r="F33" s="38">
        <f t="shared" si="10"/>
        <v>2.5</v>
      </c>
      <c r="G33" s="38">
        <f t="shared" ref="G33:G40" si="11">F33/$F$39*$G$39</f>
        <v>4.3886597033266037</v>
      </c>
      <c r="H33" s="38">
        <v>129.30000000000001</v>
      </c>
      <c r="I33" s="38">
        <v>375</v>
      </c>
      <c r="J33" s="38">
        <f t="shared" ref="J33:J40" si="12">G33+I33</f>
        <v>379.3886597033266</v>
      </c>
      <c r="K33" s="45">
        <v>32.35</v>
      </c>
      <c r="L33" s="45">
        <f t="shared" ref="L33:L35" si="13">K33/$K$37*$L$37</f>
        <v>66.110354223433234</v>
      </c>
      <c r="M33" s="45">
        <v>0</v>
      </c>
      <c r="N33" s="45">
        <f>M33/M40*N40</f>
        <v>0</v>
      </c>
      <c r="O33" s="38">
        <f t="shared" ref="O33:O40" si="14">F33+H33+K33+M33</f>
        <v>164.15</v>
      </c>
      <c r="P33" s="38">
        <f t="shared" ref="P33:P40" si="15">J33+L33+N33</f>
        <v>445.49901392675986</v>
      </c>
      <c r="Q33" s="60"/>
      <c r="R33" s="137"/>
      <c r="S33" s="100"/>
    </row>
    <row r="34" spans="1:19" ht="26.25" x14ac:dyDescent="0.25">
      <c r="A34" s="82">
        <v>3</v>
      </c>
      <c r="B34" s="94" t="s">
        <v>471</v>
      </c>
      <c r="C34" s="87" t="s">
        <v>470</v>
      </c>
      <c r="D34" s="82" t="s">
        <v>820</v>
      </c>
      <c r="E34" s="38">
        <v>10</v>
      </c>
      <c r="F34" s="38">
        <f t="shared" si="10"/>
        <v>2.5</v>
      </c>
      <c r="G34" s="38">
        <f t="shared" si="11"/>
        <v>4.3886597033266037</v>
      </c>
      <c r="H34" s="38">
        <v>0</v>
      </c>
      <c r="I34" s="38">
        <f>H34/H33*I33</f>
        <v>0</v>
      </c>
      <c r="J34" s="38">
        <f t="shared" si="12"/>
        <v>4.3886597033266037</v>
      </c>
      <c r="K34" s="45">
        <v>30.05</v>
      </c>
      <c r="L34" s="45">
        <f t="shared" si="13"/>
        <v>61.410081743869206</v>
      </c>
      <c r="M34" s="45">
        <v>0</v>
      </c>
      <c r="N34" s="45">
        <f>M34/M40*N40</f>
        <v>0</v>
      </c>
      <c r="O34" s="38">
        <f t="shared" si="14"/>
        <v>32.549999999999997</v>
      </c>
      <c r="P34" s="38">
        <f t="shared" si="15"/>
        <v>65.798741447195809</v>
      </c>
      <c r="Q34" s="60"/>
      <c r="R34" s="137"/>
      <c r="S34" s="100"/>
    </row>
    <row r="35" spans="1:19" ht="26.25" x14ac:dyDescent="0.25">
      <c r="A35" s="82">
        <v>4</v>
      </c>
      <c r="B35" s="94" t="s">
        <v>473</v>
      </c>
      <c r="C35" s="87" t="s">
        <v>472</v>
      </c>
      <c r="D35" s="82" t="s">
        <v>820</v>
      </c>
      <c r="E35" s="38">
        <v>181.45</v>
      </c>
      <c r="F35" s="38">
        <f t="shared" si="10"/>
        <v>45.362499999999997</v>
      </c>
      <c r="G35" s="38">
        <f t="shared" si="11"/>
        <v>79.632230316861225</v>
      </c>
      <c r="H35" s="38">
        <v>30</v>
      </c>
      <c r="I35" s="38">
        <f>H35/$H$33*$I$33</f>
        <v>87.006960556844547</v>
      </c>
      <c r="J35" s="38">
        <f t="shared" si="12"/>
        <v>166.63919087370579</v>
      </c>
      <c r="K35" s="45">
        <v>26.95</v>
      </c>
      <c r="L35" s="45">
        <f t="shared" si="13"/>
        <v>55.074931880108984</v>
      </c>
      <c r="M35" s="45">
        <v>20</v>
      </c>
      <c r="N35" s="45">
        <f>M35/$M$40*$N$40</f>
        <v>26.666666666666668</v>
      </c>
      <c r="O35" s="38">
        <f t="shared" si="14"/>
        <v>122.3125</v>
      </c>
      <c r="P35" s="38">
        <f t="shared" si="15"/>
        <v>248.38078942048142</v>
      </c>
      <c r="Q35" s="60"/>
      <c r="R35" s="137"/>
      <c r="S35" s="100"/>
    </row>
    <row r="36" spans="1:19" ht="26.25" x14ac:dyDescent="0.25">
      <c r="A36" s="82">
        <v>5</v>
      </c>
      <c r="B36" s="94" t="s">
        <v>475</v>
      </c>
      <c r="C36" s="87" t="s">
        <v>474</v>
      </c>
      <c r="D36" s="82" t="s">
        <v>820</v>
      </c>
      <c r="E36" s="38">
        <v>10</v>
      </c>
      <c r="F36" s="38">
        <f t="shared" si="10"/>
        <v>2.5</v>
      </c>
      <c r="G36" s="38">
        <f t="shared" si="11"/>
        <v>4.3886597033266037</v>
      </c>
      <c r="H36" s="38">
        <v>114.45</v>
      </c>
      <c r="I36" s="38">
        <f t="shared" ref="I36:I40" si="16">H36/$H$33*$I$33</f>
        <v>331.93155452436196</v>
      </c>
      <c r="J36" s="38">
        <f t="shared" si="12"/>
        <v>336.32021422768855</v>
      </c>
      <c r="K36" s="45">
        <v>13.8</v>
      </c>
      <c r="L36" s="45">
        <f>K36/$K$37*$L$37</f>
        <v>28.201634877384198</v>
      </c>
      <c r="M36" s="45">
        <v>110</v>
      </c>
      <c r="N36" s="45">
        <f t="shared" ref="N36:N39" si="17">M36/$M$40*$N$40</f>
        <v>146.66666666666666</v>
      </c>
      <c r="O36" s="38">
        <f t="shared" si="14"/>
        <v>240.75</v>
      </c>
      <c r="P36" s="38">
        <f t="shared" si="15"/>
        <v>511.18851577173939</v>
      </c>
      <c r="Q36" s="60"/>
      <c r="R36" s="137"/>
      <c r="S36" s="100"/>
    </row>
    <row r="37" spans="1:19" ht="26.25" x14ac:dyDescent="0.25">
      <c r="A37" s="82">
        <v>6</v>
      </c>
      <c r="B37" s="94" t="s">
        <v>477</v>
      </c>
      <c r="C37" s="87" t="s">
        <v>476</v>
      </c>
      <c r="D37" s="82" t="s">
        <v>820</v>
      </c>
      <c r="E37" s="38">
        <v>49.375</v>
      </c>
      <c r="F37" s="38">
        <f t="shared" si="10"/>
        <v>12.34375</v>
      </c>
      <c r="G37" s="38">
        <f t="shared" si="11"/>
        <v>21.669007285175109</v>
      </c>
      <c r="H37" s="38">
        <v>79.2</v>
      </c>
      <c r="I37" s="38">
        <f t="shared" si="16"/>
        <v>229.69837587006958</v>
      </c>
      <c r="J37" s="38">
        <f t="shared" si="12"/>
        <v>251.36738315524468</v>
      </c>
      <c r="K37" s="45">
        <v>146.80000000000001</v>
      </c>
      <c r="L37" s="45">
        <v>300</v>
      </c>
      <c r="M37" s="45">
        <v>20</v>
      </c>
      <c r="N37" s="45">
        <f t="shared" si="17"/>
        <v>26.666666666666668</v>
      </c>
      <c r="O37" s="38">
        <f t="shared" si="14"/>
        <v>258.34375</v>
      </c>
      <c r="P37" s="38">
        <f t="shared" si="15"/>
        <v>578.03404982191125</v>
      </c>
      <c r="Q37" s="60"/>
      <c r="R37" s="137"/>
      <c r="S37" s="100"/>
    </row>
    <row r="38" spans="1:19" ht="26.25" x14ac:dyDescent="0.25">
      <c r="A38" s="82">
        <v>7</v>
      </c>
      <c r="B38" s="94" t="s">
        <v>479</v>
      </c>
      <c r="C38" s="87" t="s">
        <v>478</v>
      </c>
      <c r="D38" s="82" t="s">
        <v>820</v>
      </c>
      <c r="E38" s="38">
        <v>58.674999999999997</v>
      </c>
      <c r="F38" s="38">
        <f t="shared" si="10"/>
        <v>14.668749999999999</v>
      </c>
      <c r="G38" s="38">
        <f t="shared" si="11"/>
        <v>25.750460809268848</v>
      </c>
      <c r="H38" s="38">
        <v>32.549999999999997</v>
      </c>
      <c r="I38" s="38">
        <f t="shared" si="16"/>
        <v>94.402552204176317</v>
      </c>
      <c r="J38" s="38">
        <f t="shared" si="12"/>
        <v>120.15301301344516</v>
      </c>
      <c r="K38" s="45">
        <v>73.2</v>
      </c>
      <c r="L38" s="45">
        <f t="shared" ref="L38:L40" si="18">K38/$K$37*$L$37</f>
        <v>149.59128065395095</v>
      </c>
      <c r="M38" s="38">
        <v>0</v>
      </c>
      <c r="N38" s="45">
        <f t="shared" si="17"/>
        <v>0</v>
      </c>
      <c r="O38" s="38">
        <f t="shared" si="14"/>
        <v>120.41875</v>
      </c>
      <c r="P38" s="38">
        <f t="shared" si="15"/>
        <v>269.74429366739611</v>
      </c>
      <c r="Q38" s="60"/>
      <c r="R38" s="137"/>
      <c r="S38" s="100"/>
    </row>
    <row r="39" spans="1:19" ht="26.25" x14ac:dyDescent="0.25">
      <c r="A39" s="82">
        <v>8</v>
      </c>
      <c r="B39" s="94" t="s">
        <v>481</v>
      </c>
      <c r="C39" s="87" t="s">
        <v>480</v>
      </c>
      <c r="D39" s="82" t="s">
        <v>820</v>
      </c>
      <c r="E39" s="38">
        <v>284.82499999999999</v>
      </c>
      <c r="F39" s="38">
        <f t="shared" si="10"/>
        <v>71.206249999999997</v>
      </c>
      <c r="G39" s="38">
        <v>125</v>
      </c>
      <c r="H39" s="38">
        <v>15</v>
      </c>
      <c r="I39" s="38">
        <f t="shared" si="16"/>
        <v>43.503480278422273</v>
      </c>
      <c r="J39" s="38">
        <f t="shared" si="12"/>
        <v>168.50348027842227</v>
      </c>
      <c r="K39" s="45">
        <v>135.25</v>
      </c>
      <c r="L39" s="45">
        <f t="shared" si="18"/>
        <v>276.39645776566755</v>
      </c>
      <c r="M39" s="45">
        <v>0</v>
      </c>
      <c r="N39" s="45">
        <f t="shared" si="17"/>
        <v>0</v>
      </c>
      <c r="O39" s="38">
        <f t="shared" si="14"/>
        <v>221.45625000000001</v>
      </c>
      <c r="P39" s="38">
        <f t="shared" si="15"/>
        <v>444.89993804408982</v>
      </c>
      <c r="Q39" s="60"/>
      <c r="R39" s="137"/>
      <c r="S39" s="100"/>
    </row>
    <row r="40" spans="1:19" ht="26.25" x14ac:dyDescent="0.25">
      <c r="A40" s="82">
        <v>9</v>
      </c>
      <c r="B40" s="94" t="s">
        <v>483</v>
      </c>
      <c r="C40" s="87" t="s">
        <v>482</v>
      </c>
      <c r="D40" s="82" t="s">
        <v>820</v>
      </c>
      <c r="E40" s="38">
        <v>175.75</v>
      </c>
      <c r="F40" s="38">
        <f t="shared" si="10"/>
        <v>43.9375</v>
      </c>
      <c r="G40" s="38">
        <f t="shared" si="11"/>
        <v>77.130694285965077</v>
      </c>
      <c r="H40" s="38">
        <v>10.8</v>
      </c>
      <c r="I40" s="38">
        <f t="shared" si="16"/>
        <v>31.322505800464036</v>
      </c>
      <c r="J40" s="38">
        <f t="shared" si="12"/>
        <v>108.45320008642912</v>
      </c>
      <c r="K40" s="45">
        <v>103.85</v>
      </c>
      <c r="L40" s="45">
        <f t="shared" si="18"/>
        <v>212.22752043596728</v>
      </c>
      <c r="M40" s="45">
        <v>150</v>
      </c>
      <c r="N40" s="45">
        <v>200</v>
      </c>
      <c r="O40" s="38">
        <f t="shared" si="14"/>
        <v>308.58749999999998</v>
      </c>
      <c r="P40" s="38">
        <f t="shared" si="15"/>
        <v>520.68072052239643</v>
      </c>
      <c r="Q40" s="60"/>
      <c r="R40" s="137"/>
      <c r="S40" s="100"/>
    </row>
    <row r="41" spans="1:19" ht="30" customHeight="1" x14ac:dyDescent="0.25">
      <c r="A41" s="246"/>
      <c r="B41" s="246"/>
      <c r="C41" s="246"/>
      <c r="D41" s="246"/>
      <c r="E41" s="246"/>
      <c r="F41" s="246"/>
      <c r="G41" s="246"/>
      <c r="H41" s="246"/>
      <c r="I41" s="246"/>
      <c r="J41" s="246"/>
      <c r="K41" s="246"/>
      <c r="L41" s="246"/>
      <c r="M41" s="246"/>
      <c r="N41" s="246"/>
      <c r="O41" s="247"/>
      <c r="P41" s="50"/>
      <c r="Q41" s="50"/>
      <c r="R41" s="50"/>
      <c r="S41" s="100"/>
    </row>
    <row r="42" spans="1:19" ht="57" customHeight="1" x14ac:dyDescent="0.25">
      <c r="A42" s="91" t="s">
        <v>285</v>
      </c>
      <c r="B42" s="84" t="s">
        <v>264</v>
      </c>
      <c r="C42" s="92" t="s">
        <v>284</v>
      </c>
      <c r="D42" s="74" t="s">
        <v>266</v>
      </c>
      <c r="E42" s="252" t="s">
        <v>267</v>
      </c>
      <c r="F42" s="252"/>
      <c r="G42" s="252"/>
      <c r="H42" s="252"/>
      <c r="I42" s="252"/>
      <c r="J42" s="84"/>
      <c r="K42" s="252" t="s">
        <v>268</v>
      </c>
      <c r="L42" s="252"/>
      <c r="M42" s="252" t="s">
        <v>269</v>
      </c>
      <c r="N42" s="252"/>
      <c r="O42" s="84"/>
      <c r="P42" s="97"/>
      <c r="Q42" s="78"/>
      <c r="R42" s="78"/>
      <c r="S42" s="100"/>
    </row>
    <row r="43" spans="1:19" ht="66" customHeight="1" x14ac:dyDescent="0.25">
      <c r="A43" s="249" t="s">
        <v>234</v>
      </c>
      <c r="B43" s="249"/>
      <c r="C43" s="249"/>
      <c r="D43" s="249"/>
      <c r="E43" s="79" t="s">
        <v>271</v>
      </c>
      <c r="F43" s="79" t="s">
        <v>272</v>
      </c>
      <c r="G43" s="79" t="s">
        <v>273</v>
      </c>
      <c r="H43" s="79" t="s">
        <v>274</v>
      </c>
      <c r="I43" s="59" t="s">
        <v>275</v>
      </c>
      <c r="J43" s="80" t="s">
        <v>276</v>
      </c>
      <c r="K43" s="79" t="s">
        <v>271</v>
      </c>
      <c r="L43" s="81" t="s">
        <v>277</v>
      </c>
      <c r="M43" s="79" t="s">
        <v>278</v>
      </c>
      <c r="N43" s="79" t="s">
        <v>282</v>
      </c>
      <c r="O43" s="84" t="s">
        <v>270</v>
      </c>
      <c r="P43" s="84" t="s">
        <v>279</v>
      </c>
      <c r="Q43" s="50"/>
      <c r="R43" s="50"/>
      <c r="S43" s="100"/>
    </row>
    <row r="44" spans="1:19" ht="30" customHeight="1" x14ac:dyDescent="0.25">
      <c r="A44" s="85">
        <v>1</v>
      </c>
      <c r="B44" s="223" t="s">
        <v>441</v>
      </c>
      <c r="C44" s="87" t="s">
        <v>440</v>
      </c>
      <c r="D44" s="82" t="s">
        <v>814</v>
      </c>
      <c r="E44" s="52">
        <v>140.47499999999999</v>
      </c>
      <c r="F44" s="52">
        <f t="shared" ref="F44:F50" si="19">E44/4</f>
        <v>35.118749999999999</v>
      </c>
      <c r="G44" s="52">
        <f>F44*$G$50/$F$50</f>
        <v>79.189027690087485</v>
      </c>
      <c r="H44" s="52">
        <v>63.75</v>
      </c>
      <c r="I44" s="44">
        <f>H44*$I$45/$H$45</f>
        <v>263.42975206611573</v>
      </c>
      <c r="J44" s="44">
        <f>G44+I44</f>
        <v>342.6187797562032</v>
      </c>
      <c r="K44" s="52">
        <v>100.85</v>
      </c>
      <c r="L44" s="57">
        <f>K44*$L$45/$K$45</f>
        <v>267.27031802120143</v>
      </c>
      <c r="M44" s="52">
        <v>0</v>
      </c>
      <c r="N44" s="44">
        <f t="shared" ref="N44" si="20">M44*$N$45/$M$45</f>
        <v>0</v>
      </c>
      <c r="O44" s="44">
        <f>F44+H44+K44+M44</f>
        <v>199.71875</v>
      </c>
      <c r="P44" s="44">
        <f>J44+L44+N44</f>
        <v>609.88909777740469</v>
      </c>
      <c r="Q44" s="62"/>
      <c r="R44" s="50"/>
      <c r="S44" s="100"/>
    </row>
    <row r="45" spans="1:19" ht="30" customHeight="1" x14ac:dyDescent="0.25">
      <c r="A45" s="85">
        <v>2</v>
      </c>
      <c r="B45" s="86" t="s">
        <v>485</v>
      </c>
      <c r="C45" s="87" t="s">
        <v>484</v>
      </c>
      <c r="D45" s="82" t="s">
        <v>814</v>
      </c>
      <c r="E45" s="52">
        <v>23.695</v>
      </c>
      <c r="F45" s="52">
        <f t="shared" si="19"/>
        <v>5.9237500000000001</v>
      </c>
      <c r="G45" s="52">
        <f t="shared" ref="G45:G49" si="21">F45*$G$50/$F$50</f>
        <v>13.357423108144673</v>
      </c>
      <c r="H45" s="52">
        <v>90.75</v>
      </c>
      <c r="I45" s="44">
        <v>375</v>
      </c>
      <c r="J45" s="44">
        <f t="shared" ref="J45:J50" si="22">G45+I45</f>
        <v>388.35742310814464</v>
      </c>
      <c r="K45" s="52">
        <v>113.2</v>
      </c>
      <c r="L45" s="57">
        <v>300</v>
      </c>
      <c r="M45" s="52">
        <v>60</v>
      </c>
      <c r="N45" s="44">
        <v>200</v>
      </c>
      <c r="O45" s="44">
        <f t="shared" ref="O45:O50" si="23">F45+H45+K45+M45</f>
        <v>269.87374999999997</v>
      </c>
      <c r="P45" s="44">
        <f t="shared" ref="P45:P50" si="24">J45+L45+N45</f>
        <v>888.35742310814464</v>
      </c>
      <c r="Q45" s="62"/>
      <c r="R45" s="50"/>
      <c r="S45" s="100"/>
    </row>
    <row r="46" spans="1:19" ht="30" customHeight="1" x14ac:dyDescent="0.25">
      <c r="A46" s="85">
        <v>3</v>
      </c>
      <c r="B46" s="86" t="s">
        <v>487</v>
      </c>
      <c r="C46" s="87" t="s">
        <v>486</v>
      </c>
      <c r="D46" s="82" t="s">
        <v>814</v>
      </c>
      <c r="E46" s="52">
        <v>81</v>
      </c>
      <c r="F46" s="52">
        <f t="shared" si="19"/>
        <v>20.25</v>
      </c>
      <c r="G46" s="52">
        <f t="shared" si="21"/>
        <v>45.66158564084062</v>
      </c>
      <c r="H46" s="52">
        <v>0</v>
      </c>
      <c r="I46" s="44">
        <f>H46*$I$45/$H$45</f>
        <v>0</v>
      </c>
      <c r="J46" s="44">
        <f t="shared" si="22"/>
        <v>45.66158564084062</v>
      </c>
      <c r="K46" s="52">
        <v>44.5</v>
      </c>
      <c r="L46" s="57">
        <f>K46*$L$45/$K$45</f>
        <v>117.93286219081271</v>
      </c>
      <c r="M46" s="52">
        <v>0</v>
      </c>
      <c r="N46" s="44">
        <f>M46*$N$45/$M$45</f>
        <v>0</v>
      </c>
      <c r="O46" s="44">
        <f t="shared" si="23"/>
        <v>64.75</v>
      </c>
      <c r="P46" s="44">
        <f t="shared" si="24"/>
        <v>163.59444783165333</v>
      </c>
      <c r="Q46" s="62"/>
      <c r="R46" s="50"/>
      <c r="S46" s="100"/>
    </row>
    <row r="47" spans="1:19" ht="30" customHeight="1" x14ac:dyDescent="0.25">
      <c r="A47" s="85">
        <v>4</v>
      </c>
      <c r="B47" s="224" t="s">
        <v>320</v>
      </c>
      <c r="C47" s="87" t="s">
        <v>317</v>
      </c>
      <c r="D47" s="82" t="s">
        <v>814</v>
      </c>
      <c r="E47" s="52">
        <v>22.5</v>
      </c>
      <c r="F47" s="52">
        <f t="shared" si="19"/>
        <v>5.625</v>
      </c>
      <c r="G47" s="52">
        <f t="shared" si="21"/>
        <v>12.683773789122395</v>
      </c>
      <c r="H47" s="52">
        <v>37.5</v>
      </c>
      <c r="I47" s="44">
        <f t="shared" ref="I47:I50" si="25">H47*$I$45/$H$45</f>
        <v>154.95867768595042</v>
      </c>
      <c r="J47" s="44">
        <f t="shared" si="22"/>
        <v>167.64245147507282</v>
      </c>
      <c r="K47" s="52">
        <v>25</v>
      </c>
      <c r="L47" s="57">
        <f t="shared" ref="L47:L50" si="26">K47*$L$45/$K$45</f>
        <v>66.254416961130744</v>
      </c>
      <c r="M47" s="52">
        <v>0</v>
      </c>
      <c r="N47" s="44">
        <f t="shared" ref="N47:N50" si="27">M47*$N$45/$M$45</f>
        <v>0</v>
      </c>
      <c r="O47" s="44">
        <f t="shared" si="23"/>
        <v>68.125</v>
      </c>
      <c r="P47" s="44">
        <f t="shared" si="24"/>
        <v>233.89686843620356</v>
      </c>
      <c r="Q47" s="62"/>
      <c r="R47" s="50"/>
      <c r="S47" s="100"/>
    </row>
    <row r="48" spans="1:19" ht="30" customHeight="1" x14ac:dyDescent="0.25">
      <c r="A48" s="85">
        <v>5</v>
      </c>
      <c r="B48" s="86" t="s">
        <v>489</v>
      </c>
      <c r="C48" s="87" t="s">
        <v>488</v>
      </c>
      <c r="D48" s="82" t="s">
        <v>814</v>
      </c>
      <c r="E48" s="52">
        <v>14.29</v>
      </c>
      <c r="F48" s="52">
        <f t="shared" si="19"/>
        <v>3.5724999999999998</v>
      </c>
      <c r="G48" s="52">
        <f t="shared" si="21"/>
        <v>8.0556056642915124</v>
      </c>
      <c r="H48" s="52">
        <v>48.3</v>
      </c>
      <c r="I48" s="44">
        <f t="shared" si="25"/>
        <v>199.58677685950414</v>
      </c>
      <c r="J48" s="44">
        <f t="shared" si="22"/>
        <v>207.64238252379565</v>
      </c>
      <c r="K48" s="52">
        <v>43.55</v>
      </c>
      <c r="L48" s="57">
        <f t="shared" si="26"/>
        <v>115.41519434628975</v>
      </c>
      <c r="M48" s="52">
        <v>20</v>
      </c>
      <c r="N48" s="44">
        <f t="shared" si="27"/>
        <v>66.666666666666671</v>
      </c>
      <c r="O48" s="44">
        <f t="shared" si="23"/>
        <v>115.42249999999999</v>
      </c>
      <c r="P48" s="44">
        <f t="shared" si="24"/>
        <v>389.72424353675211</v>
      </c>
      <c r="Q48" s="62"/>
      <c r="R48" s="50"/>
      <c r="S48" s="100"/>
    </row>
    <row r="49" spans="1:19" ht="30" customHeight="1" x14ac:dyDescent="0.25">
      <c r="A49" s="85">
        <v>6</v>
      </c>
      <c r="B49" s="86" t="s">
        <v>321</v>
      </c>
      <c r="C49" s="87" t="s">
        <v>318</v>
      </c>
      <c r="D49" s="82" t="s">
        <v>814</v>
      </c>
      <c r="E49" s="52">
        <v>55.28</v>
      </c>
      <c r="F49" s="52">
        <f t="shared" si="19"/>
        <v>13.82</v>
      </c>
      <c r="G49" s="52">
        <f t="shared" si="21"/>
        <v>31.162622891674932</v>
      </c>
      <c r="H49" s="52">
        <v>32.549999999999997</v>
      </c>
      <c r="I49" s="44">
        <f t="shared" si="25"/>
        <v>134.50413223140495</v>
      </c>
      <c r="J49" s="44">
        <f t="shared" si="22"/>
        <v>165.66675512307989</v>
      </c>
      <c r="K49" s="52">
        <v>72.349999999999994</v>
      </c>
      <c r="L49" s="57">
        <f t="shared" si="26"/>
        <v>191.74028268551237</v>
      </c>
      <c r="M49" s="52">
        <v>40</v>
      </c>
      <c r="N49" s="44">
        <f t="shared" si="27"/>
        <v>133.33333333333334</v>
      </c>
      <c r="O49" s="44">
        <f t="shared" si="23"/>
        <v>158.72</v>
      </c>
      <c r="P49" s="44">
        <f t="shared" si="24"/>
        <v>490.74037114192561</v>
      </c>
      <c r="Q49" s="62"/>
      <c r="R49" s="50"/>
      <c r="S49" s="100"/>
    </row>
    <row r="50" spans="1:19" ht="30" customHeight="1" x14ac:dyDescent="0.25">
      <c r="A50" s="85"/>
      <c r="B50" s="86" t="s">
        <v>439</v>
      </c>
      <c r="C50" s="87" t="s">
        <v>438</v>
      </c>
      <c r="D50" s="82" t="s">
        <v>814</v>
      </c>
      <c r="E50" s="52">
        <v>221.74</v>
      </c>
      <c r="F50" s="52">
        <f t="shared" si="19"/>
        <v>55.435000000000002</v>
      </c>
      <c r="G50" s="52">
        <v>125</v>
      </c>
      <c r="H50" s="52">
        <v>66.900000000000006</v>
      </c>
      <c r="I50" s="44">
        <f t="shared" si="25"/>
        <v>276.44628099173559</v>
      </c>
      <c r="J50" s="44">
        <f t="shared" si="22"/>
        <v>401.44628099173559</v>
      </c>
      <c r="K50" s="52">
        <v>33.85</v>
      </c>
      <c r="L50" s="57">
        <f t="shared" si="26"/>
        <v>89.708480565371019</v>
      </c>
      <c r="M50" s="52">
        <v>0</v>
      </c>
      <c r="N50" s="44">
        <f t="shared" si="27"/>
        <v>0</v>
      </c>
      <c r="O50" s="44">
        <f t="shared" si="23"/>
        <v>156.185</v>
      </c>
      <c r="P50" s="44">
        <f t="shared" si="24"/>
        <v>491.15476155710661</v>
      </c>
      <c r="Q50" s="62"/>
      <c r="R50" s="50"/>
      <c r="S50" s="100"/>
    </row>
    <row r="51" spans="1:19" ht="30" customHeight="1" x14ac:dyDescent="0.25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50"/>
      <c r="Q51" s="50"/>
      <c r="R51" s="50"/>
      <c r="S51" s="100"/>
    </row>
    <row r="52" spans="1:19" ht="49.5" customHeight="1" x14ac:dyDescent="0.25">
      <c r="A52" s="91" t="s">
        <v>285</v>
      </c>
      <c r="B52" s="84" t="s">
        <v>264</v>
      </c>
      <c r="C52" s="92" t="s">
        <v>284</v>
      </c>
      <c r="D52" s="74" t="s">
        <v>266</v>
      </c>
      <c r="E52" s="252" t="s">
        <v>267</v>
      </c>
      <c r="F52" s="252"/>
      <c r="G52" s="252"/>
      <c r="H52" s="252"/>
      <c r="I52" s="252"/>
      <c r="J52" s="84"/>
      <c r="K52" s="252" t="s">
        <v>268</v>
      </c>
      <c r="L52" s="252"/>
      <c r="M52" s="252" t="s">
        <v>269</v>
      </c>
      <c r="N52" s="252"/>
      <c r="O52" s="84"/>
      <c r="P52" s="97"/>
      <c r="Q52" s="78"/>
      <c r="R52" s="78"/>
      <c r="S52" s="100"/>
    </row>
    <row r="53" spans="1:19" ht="63.6" customHeight="1" x14ac:dyDescent="0.25">
      <c r="A53" s="249" t="s">
        <v>289</v>
      </c>
      <c r="B53" s="249"/>
      <c r="C53" s="249"/>
      <c r="D53" s="249"/>
      <c r="E53" s="79" t="s">
        <v>271</v>
      </c>
      <c r="F53" s="79" t="s">
        <v>272</v>
      </c>
      <c r="G53" s="79" t="s">
        <v>273</v>
      </c>
      <c r="H53" s="79" t="s">
        <v>274</v>
      </c>
      <c r="I53" s="59" t="s">
        <v>275</v>
      </c>
      <c r="J53" s="80" t="s">
        <v>276</v>
      </c>
      <c r="K53" s="79" t="s">
        <v>271</v>
      </c>
      <c r="L53" s="81" t="s">
        <v>277</v>
      </c>
      <c r="M53" s="79" t="s">
        <v>278</v>
      </c>
      <c r="N53" s="79" t="s">
        <v>282</v>
      </c>
      <c r="O53" s="84" t="s">
        <v>270</v>
      </c>
      <c r="P53" s="84" t="s">
        <v>279</v>
      </c>
      <c r="Q53" s="50"/>
      <c r="R53" s="50"/>
      <c r="S53" s="100"/>
    </row>
    <row r="54" spans="1:19" ht="29.25" customHeight="1" x14ac:dyDescent="0.25">
      <c r="A54" s="85">
        <v>1</v>
      </c>
      <c r="B54" s="86" t="s">
        <v>421</v>
      </c>
      <c r="C54" s="87" t="s">
        <v>416</v>
      </c>
      <c r="D54" s="82" t="s">
        <v>819</v>
      </c>
      <c r="E54" s="38">
        <v>181.22499999999999</v>
      </c>
      <c r="F54" s="38">
        <f t="shared" ref="F54:F64" si="28">E54/4</f>
        <v>45.306249999999999</v>
      </c>
      <c r="G54" s="38">
        <f t="shared" ref="G54:G55" si="29">F54*$G$56/$F$56</f>
        <v>80.508662816525984</v>
      </c>
      <c r="H54" s="38">
        <v>0</v>
      </c>
      <c r="I54" s="38">
        <f t="shared" ref="I54:I59" si="30">H54*$I$60/$H$60</f>
        <v>0</v>
      </c>
      <c r="J54" s="38">
        <f>G54+I54</f>
        <v>80.508662816525984</v>
      </c>
      <c r="K54" s="38">
        <v>33.799999999999997</v>
      </c>
      <c r="L54" s="38">
        <f>K54*$L$59/$K$59</f>
        <v>91.228070175438589</v>
      </c>
      <c r="M54" s="38">
        <v>150</v>
      </c>
      <c r="N54" s="38">
        <v>200</v>
      </c>
      <c r="O54" s="38">
        <f>F54+H54+K54+M54</f>
        <v>229.10624999999999</v>
      </c>
      <c r="P54" s="38">
        <f>J54+L54+N54</f>
        <v>371.73673299196457</v>
      </c>
      <c r="Q54" s="62"/>
      <c r="R54" s="50"/>
      <c r="S54" s="100"/>
    </row>
    <row r="55" spans="1:19" ht="29.25" customHeight="1" x14ac:dyDescent="0.25">
      <c r="A55" s="85">
        <v>2</v>
      </c>
      <c r="B55" s="86" t="s">
        <v>405</v>
      </c>
      <c r="C55" s="87" t="s">
        <v>398</v>
      </c>
      <c r="D55" s="82" t="s">
        <v>819</v>
      </c>
      <c r="E55" s="38">
        <v>147.5</v>
      </c>
      <c r="F55" s="38">
        <f t="shared" si="28"/>
        <v>36.875</v>
      </c>
      <c r="G55" s="38">
        <f t="shared" si="29"/>
        <v>65.526432696579292</v>
      </c>
      <c r="H55" s="38">
        <v>0</v>
      </c>
      <c r="I55" s="38">
        <f t="shared" si="30"/>
        <v>0</v>
      </c>
      <c r="J55" s="38">
        <f t="shared" ref="J55:J64" si="31">G55+I55</f>
        <v>65.526432696579292</v>
      </c>
      <c r="K55" s="38">
        <v>65.650000000000006</v>
      </c>
      <c r="L55" s="38">
        <f t="shared" ref="L55:L64" si="32">K55*$L$59/$K$59</f>
        <v>177.19298245614033</v>
      </c>
      <c r="M55" s="38">
        <v>80</v>
      </c>
      <c r="N55" s="38">
        <f>M55*$N$54/$M$54</f>
        <v>106.66666666666667</v>
      </c>
      <c r="O55" s="38">
        <f t="shared" ref="O55:O64" si="33">F55+H55+K55+M55</f>
        <v>182.52500000000001</v>
      </c>
      <c r="P55" s="38">
        <f t="shared" ref="P55:P64" si="34">J55+L55+N55</f>
        <v>349.38608181938628</v>
      </c>
      <c r="Q55" s="62"/>
      <c r="R55" s="50"/>
      <c r="S55" s="100"/>
    </row>
    <row r="56" spans="1:19" ht="29.25" customHeight="1" x14ac:dyDescent="0.25">
      <c r="A56" s="85">
        <v>3</v>
      </c>
      <c r="B56" s="86" t="s">
        <v>420</v>
      </c>
      <c r="C56" s="87" t="s">
        <v>415</v>
      </c>
      <c r="D56" s="82" t="s">
        <v>819</v>
      </c>
      <c r="E56" s="38">
        <v>281.375</v>
      </c>
      <c r="F56" s="38">
        <f t="shared" si="28"/>
        <v>70.34375</v>
      </c>
      <c r="G56" s="38">
        <v>125</v>
      </c>
      <c r="H56" s="38">
        <v>0</v>
      </c>
      <c r="I56" s="38">
        <f t="shared" si="30"/>
        <v>0</v>
      </c>
      <c r="J56" s="38">
        <f t="shared" si="31"/>
        <v>125</v>
      </c>
      <c r="K56" s="38">
        <v>0</v>
      </c>
      <c r="L56" s="38">
        <f t="shared" si="32"/>
        <v>0</v>
      </c>
      <c r="M56" s="38">
        <v>160</v>
      </c>
      <c r="N56" s="38">
        <f t="shared" ref="N56:N64" si="35">M56*$N$54/$M$54</f>
        <v>213.33333333333334</v>
      </c>
      <c r="O56" s="38">
        <f t="shared" si="33"/>
        <v>230.34375</v>
      </c>
      <c r="P56" s="38">
        <f t="shared" si="34"/>
        <v>338.33333333333337</v>
      </c>
      <c r="Q56" s="62"/>
      <c r="R56" s="50"/>
      <c r="S56" s="100"/>
    </row>
    <row r="57" spans="1:19" ht="29.25" customHeight="1" x14ac:dyDescent="0.25">
      <c r="A57" s="85">
        <v>4</v>
      </c>
      <c r="B57" s="86" t="s">
        <v>493</v>
      </c>
      <c r="C57" s="87" t="s">
        <v>492</v>
      </c>
      <c r="D57" s="82" t="s">
        <v>819</v>
      </c>
      <c r="E57" s="38">
        <v>113.69499999999999</v>
      </c>
      <c r="F57" s="38">
        <f t="shared" si="28"/>
        <v>28.423749999999998</v>
      </c>
      <c r="G57" s="38">
        <f>F57*$G$56/$F$56</f>
        <v>50.508662816525991</v>
      </c>
      <c r="H57" s="38">
        <v>0</v>
      </c>
      <c r="I57" s="38">
        <f t="shared" si="30"/>
        <v>0</v>
      </c>
      <c r="J57" s="38">
        <f t="shared" si="31"/>
        <v>50.508662816525991</v>
      </c>
      <c r="K57" s="38">
        <v>3.4</v>
      </c>
      <c r="L57" s="38">
        <f t="shared" si="32"/>
        <v>9.1767881241565448</v>
      </c>
      <c r="M57" s="38">
        <v>40</v>
      </c>
      <c r="N57" s="38">
        <f t="shared" si="35"/>
        <v>53.333333333333336</v>
      </c>
      <c r="O57" s="38">
        <f t="shared" si="33"/>
        <v>71.82374999999999</v>
      </c>
      <c r="P57" s="38">
        <f t="shared" si="34"/>
        <v>113.01878427401587</v>
      </c>
      <c r="Q57" s="62"/>
      <c r="R57" s="50"/>
      <c r="S57" s="100"/>
    </row>
    <row r="58" spans="1:19" ht="29.25" customHeight="1" x14ac:dyDescent="0.25">
      <c r="A58" s="85">
        <v>6</v>
      </c>
      <c r="B58" s="86" t="s">
        <v>418</v>
      </c>
      <c r="C58" s="87" t="s">
        <v>413</v>
      </c>
      <c r="D58" s="82" t="s">
        <v>819</v>
      </c>
      <c r="E58" s="38">
        <v>9.25</v>
      </c>
      <c r="F58" s="38">
        <f t="shared" si="28"/>
        <v>2.3125</v>
      </c>
      <c r="G58" s="38">
        <f t="shared" ref="G58:G64" si="36">F58*$G$56/$F$56</f>
        <v>4.1092847623278539</v>
      </c>
      <c r="H58" s="38">
        <v>31.95</v>
      </c>
      <c r="I58" s="38">
        <f t="shared" si="30"/>
        <v>89.747191011235955</v>
      </c>
      <c r="J58" s="38">
        <f t="shared" si="31"/>
        <v>93.856475773563815</v>
      </c>
      <c r="K58" s="38">
        <v>40.200000000000003</v>
      </c>
      <c r="L58" s="38">
        <f t="shared" si="32"/>
        <v>108.50202429149797</v>
      </c>
      <c r="M58" s="38">
        <v>40</v>
      </c>
      <c r="N58" s="38">
        <f t="shared" si="35"/>
        <v>53.333333333333336</v>
      </c>
      <c r="O58" s="38">
        <f t="shared" si="33"/>
        <v>114.46250000000001</v>
      </c>
      <c r="P58" s="38">
        <f t="shared" si="34"/>
        <v>255.69183339839512</v>
      </c>
      <c r="Q58" s="62"/>
      <c r="R58" s="50"/>
      <c r="S58" s="100"/>
    </row>
    <row r="59" spans="1:19" ht="29.25" customHeight="1" x14ac:dyDescent="0.25">
      <c r="A59" s="85">
        <v>7</v>
      </c>
      <c r="B59" s="86" t="s">
        <v>495</v>
      </c>
      <c r="C59" s="87" t="s">
        <v>494</v>
      </c>
      <c r="D59" s="82" t="s">
        <v>819</v>
      </c>
      <c r="E59" s="38">
        <v>65.400000000000006</v>
      </c>
      <c r="F59" s="38">
        <f t="shared" si="28"/>
        <v>16.350000000000001</v>
      </c>
      <c r="G59" s="38">
        <f t="shared" si="36"/>
        <v>29.053753887161264</v>
      </c>
      <c r="H59" s="38">
        <v>30</v>
      </c>
      <c r="I59" s="38">
        <f t="shared" si="30"/>
        <v>84.269662921348313</v>
      </c>
      <c r="J59" s="38">
        <f t="shared" si="31"/>
        <v>113.32341680850958</v>
      </c>
      <c r="K59" s="38">
        <v>111.15</v>
      </c>
      <c r="L59" s="38">
        <v>300</v>
      </c>
      <c r="M59" s="38">
        <v>20</v>
      </c>
      <c r="N59" s="38">
        <f t="shared" si="35"/>
        <v>26.666666666666668</v>
      </c>
      <c r="O59" s="38">
        <f t="shared" si="33"/>
        <v>177.5</v>
      </c>
      <c r="P59" s="38">
        <f t="shared" si="34"/>
        <v>439.99008347517628</v>
      </c>
      <c r="Q59" s="62"/>
      <c r="R59" s="50"/>
      <c r="S59" s="100"/>
    </row>
    <row r="60" spans="1:19" ht="29.25" customHeight="1" x14ac:dyDescent="0.25">
      <c r="A60" s="85">
        <v>8</v>
      </c>
      <c r="B60" s="86" t="s">
        <v>497</v>
      </c>
      <c r="C60" s="87" t="s">
        <v>496</v>
      </c>
      <c r="D60" s="82" t="s">
        <v>819</v>
      </c>
      <c r="E60" s="38">
        <v>10</v>
      </c>
      <c r="F60" s="38">
        <f t="shared" si="28"/>
        <v>2.5</v>
      </c>
      <c r="G60" s="38">
        <f t="shared" si="36"/>
        <v>4.4424700133274104</v>
      </c>
      <c r="H60" s="38">
        <v>133.5</v>
      </c>
      <c r="I60" s="38">
        <v>375</v>
      </c>
      <c r="J60" s="38">
        <f t="shared" si="31"/>
        <v>379.44247001332741</v>
      </c>
      <c r="K60" s="38">
        <v>61.05</v>
      </c>
      <c r="L60" s="38">
        <f t="shared" si="32"/>
        <v>164.77732793522267</v>
      </c>
      <c r="M60" s="38">
        <v>30</v>
      </c>
      <c r="N60" s="38">
        <f t="shared" si="35"/>
        <v>40</v>
      </c>
      <c r="O60" s="38">
        <f t="shared" si="33"/>
        <v>227.05</v>
      </c>
      <c r="P60" s="38">
        <f t="shared" si="34"/>
        <v>584.21979794855008</v>
      </c>
      <c r="Q60" s="62"/>
      <c r="R60" s="50"/>
      <c r="S60" s="100"/>
    </row>
    <row r="61" spans="1:19" ht="29.25" customHeight="1" x14ac:dyDescent="0.25">
      <c r="A61" s="85">
        <v>9</v>
      </c>
      <c r="B61" s="86" t="s">
        <v>419</v>
      </c>
      <c r="C61" s="87" t="s">
        <v>414</v>
      </c>
      <c r="D61" s="82" t="s">
        <v>819</v>
      </c>
      <c r="E61" s="38">
        <v>122.5</v>
      </c>
      <c r="F61" s="38">
        <f t="shared" si="28"/>
        <v>30.625</v>
      </c>
      <c r="G61" s="38">
        <f t="shared" si="36"/>
        <v>54.42025766326077</v>
      </c>
      <c r="H61" s="38">
        <v>0</v>
      </c>
      <c r="I61" s="38">
        <f>H61*$I$60/$H$60</f>
        <v>0</v>
      </c>
      <c r="J61" s="38">
        <f t="shared" si="31"/>
        <v>54.42025766326077</v>
      </c>
      <c r="K61" s="38">
        <v>0</v>
      </c>
      <c r="L61" s="38">
        <f t="shared" si="32"/>
        <v>0</v>
      </c>
      <c r="M61" s="38">
        <v>30</v>
      </c>
      <c r="N61" s="38">
        <f t="shared" si="35"/>
        <v>40</v>
      </c>
      <c r="O61" s="38">
        <f t="shared" si="33"/>
        <v>60.625</v>
      </c>
      <c r="P61" s="38">
        <f t="shared" si="34"/>
        <v>94.42025766326077</v>
      </c>
      <c r="Q61" s="62"/>
      <c r="R61" s="50"/>
      <c r="S61" s="100"/>
    </row>
    <row r="62" spans="1:19" ht="29.25" customHeight="1" x14ac:dyDescent="0.25">
      <c r="A62" s="85">
        <v>10</v>
      </c>
      <c r="B62" s="86" t="s">
        <v>499</v>
      </c>
      <c r="C62" s="87" t="s">
        <v>498</v>
      </c>
      <c r="D62" s="82" t="s">
        <v>819</v>
      </c>
      <c r="E62" s="38">
        <v>15.84</v>
      </c>
      <c r="F62" s="38">
        <f t="shared" si="28"/>
        <v>3.96</v>
      </c>
      <c r="G62" s="38">
        <f t="shared" si="36"/>
        <v>7.0368725011106177</v>
      </c>
      <c r="H62" s="38">
        <v>84.45</v>
      </c>
      <c r="I62" s="38">
        <f t="shared" ref="I62:I64" si="37">H62*$I$60/$H$60</f>
        <v>237.21910112359549</v>
      </c>
      <c r="J62" s="38">
        <f t="shared" si="31"/>
        <v>244.25597362470612</v>
      </c>
      <c r="K62" s="38">
        <v>58.9</v>
      </c>
      <c r="L62" s="38">
        <f t="shared" si="32"/>
        <v>158.97435897435898</v>
      </c>
      <c r="M62" s="38">
        <v>40</v>
      </c>
      <c r="N62" s="38">
        <f t="shared" si="35"/>
        <v>53.333333333333336</v>
      </c>
      <c r="O62" s="38">
        <f t="shared" si="33"/>
        <v>187.31</v>
      </c>
      <c r="P62" s="38">
        <f t="shared" si="34"/>
        <v>456.56366593239841</v>
      </c>
      <c r="Q62" s="62"/>
      <c r="R62" s="50"/>
      <c r="S62" s="100"/>
    </row>
    <row r="63" spans="1:19" ht="29.25" customHeight="1" x14ac:dyDescent="0.25">
      <c r="A63" s="85">
        <v>11</v>
      </c>
      <c r="B63" s="86" t="s">
        <v>501</v>
      </c>
      <c r="C63" s="87" t="s">
        <v>500</v>
      </c>
      <c r="D63" s="82" t="s">
        <v>819</v>
      </c>
      <c r="E63" s="38">
        <v>111.37</v>
      </c>
      <c r="F63" s="38">
        <f t="shared" si="28"/>
        <v>27.842500000000001</v>
      </c>
      <c r="G63" s="38">
        <f t="shared" si="36"/>
        <v>49.475788538427366</v>
      </c>
      <c r="H63" s="38">
        <v>75</v>
      </c>
      <c r="I63" s="38">
        <f t="shared" si="37"/>
        <v>210.67415730337078</v>
      </c>
      <c r="J63" s="38">
        <f t="shared" si="31"/>
        <v>260.14994584179817</v>
      </c>
      <c r="K63" s="38">
        <v>106.3</v>
      </c>
      <c r="L63" s="38">
        <f t="shared" si="32"/>
        <v>286.90958164642376</v>
      </c>
      <c r="M63" s="38">
        <v>0</v>
      </c>
      <c r="N63" s="38">
        <f t="shared" si="35"/>
        <v>0</v>
      </c>
      <c r="O63" s="38">
        <f t="shared" si="33"/>
        <v>209.14249999999998</v>
      </c>
      <c r="P63" s="38">
        <f t="shared" si="34"/>
        <v>547.05952748822187</v>
      </c>
      <c r="Q63" s="62"/>
      <c r="R63" s="50"/>
      <c r="S63" s="100"/>
    </row>
    <row r="64" spans="1:19" ht="29.25" customHeight="1" x14ac:dyDescent="0.25">
      <c r="A64" s="85">
        <v>13</v>
      </c>
      <c r="B64" s="86" t="s">
        <v>491</v>
      </c>
      <c r="C64" s="87" t="s">
        <v>490</v>
      </c>
      <c r="D64" s="82" t="s">
        <v>819</v>
      </c>
      <c r="E64" s="38">
        <v>108.42</v>
      </c>
      <c r="F64" s="38">
        <f t="shared" si="28"/>
        <v>27.105</v>
      </c>
      <c r="G64" s="38">
        <f t="shared" si="36"/>
        <v>48.165259884495782</v>
      </c>
      <c r="H64" s="38">
        <v>0</v>
      </c>
      <c r="I64" s="38">
        <f t="shared" si="37"/>
        <v>0</v>
      </c>
      <c r="J64" s="38">
        <f t="shared" si="31"/>
        <v>48.165259884495782</v>
      </c>
      <c r="K64" s="38">
        <v>0</v>
      </c>
      <c r="L64" s="38">
        <f t="shared" si="32"/>
        <v>0</v>
      </c>
      <c r="M64" s="38">
        <v>0</v>
      </c>
      <c r="N64" s="38">
        <f t="shared" si="35"/>
        <v>0</v>
      </c>
      <c r="O64" s="38">
        <f t="shared" si="33"/>
        <v>27.105</v>
      </c>
      <c r="P64" s="38">
        <f t="shared" si="34"/>
        <v>48.165259884495782</v>
      </c>
      <c r="Q64" s="62"/>
      <c r="R64" s="50"/>
      <c r="S64" s="100"/>
    </row>
    <row r="65" spans="1:19" x14ac:dyDescent="0.25">
      <c r="A65" s="50"/>
      <c r="B65" s="50"/>
      <c r="C65" s="50"/>
      <c r="D65" s="50"/>
      <c r="E65" s="50"/>
      <c r="F65" s="50"/>
      <c r="G65" s="50"/>
      <c r="H65" s="50"/>
      <c r="I65" s="90"/>
      <c r="J65" s="90"/>
      <c r="K65" s="50"/>
      <c r="L65" s="90"/>
      <c r="M65" s="50"/>
      <c r="N65" s="90"/>
      <c r="O65" s="50"/>
      <c r="P65" s="50"/>
      <c r="Q65" s="50"/>
      <c r="R65" s="50"/>
      <c r="S65" s="100"/>
    </row>
    <row r="66" spans="1:19" ht="25.5" customHeight="1" x14ac:dyDescent="0.25">
      <c r="A66" s="267"/>
      <c r="B66" s="267"/>
      <c r="C66" s="267"/>
      <c r="D66" s="267"/>
      <c r="E66" s="267"/>
      <c r="F66" s="267"/>
      <c r="G66" s="267"/>
      <c r="H66" s="267"/>
      <c r="I66" s="267"/>
      <c r="J66" s="267"/>
      <c r="K66" s="267"/>
      <c r="L66" s="267"/>
      <c r="M66" s="267"/>
      <c r="N66" s="267"/>
      <c r="O66" s="267"/>
      <c r="P66" s="50"/>
      <c r="Q66" s="50"/>
      <c r="R66" s="50"/>
      <c r="S66" s="100"/>
    </row>
    <row r="67" spans="1:19" ht="40.5" customHeight="1" x14ac:dyDescent="0.25">
      <c r="A67" s="84" t="s">
        <v>285</v>
      </c>
      <c r="B67" s="84" t="s">
        <v>264</v>
      </c>
      <c r="C67" s="148" t="s">
        <v>284</v>
      </c>
      <c r="D67" s="74" t="s">
        <v>266</v>
      </c>
      <c r="E67" s="252" t="s">
        <v>267</v>
      </c>
      <c r="F67" s="252"/>
      <c r="G67" s="252"/>
      <c r="H67" s="252"/>
      <c r="I67" s="252"/>
      <c r="J67" s="84"/>
      <c r="K67" s="252" t="s">
        <v>268</v>
      </c>
      <c r="L67" s="252"/>
      <c r="M67" s="252" t="s">
        <v>269</v>
      </c>
      <c r="N67" s="252"/>
      <c r="O67" s="84"/>
      <c r="P67" s="97"/>
      <c r="Q67" s="78"/>
      <c r="R67" s="78"/>
      <c r="S67" s="100"/>
    </row>
    <row r="68" spans="1:19" ht="66" customHeight="1" x14ac:dyDescent="0.25">
      <c r="A68" s="249" t="s">
        <v>290</v>
      </c>
      <c r="B68" s="249"/>
      <c r="C68" s="249"/>
      <c r="D68" s="249"/>
      <c r="E68" s="79" t="s">
        <v>271</v>
      </c>
      <c r="F68" s="79" t="s">
        <v>272</v>
      </c>
      <c r="G68" s="79" t="s">
        <v>273</v>
      </c>
      <c r="H68" s="79" t="s">
        <v>274</v>
      </c>
      <c r="I68" s="59" t="s">
        <v>275</v>
      </c>
      <c r="J68" s="80" t="s">
        <v>276</v>
      </c>
      <c r="K68" s="79" t="s">
        <v>271</v>
      </c>
      <c r="L68" s="81" t="s">
        <v>277</v>
      </c>
      <c r="M68" s="79" t="s">
        <v>278</v>
      </c>
      <c r="N68" s="79" t="s">
        <v>282</v>
      </c>
      <c r="O68" s="84" t="s">
        <v>270</v>
      </c>
      <c r="P68" s="84" t="s">
        <v>279</v>
      </c>
      <c r="Q68" s="50"/>
      <c r="R68" s="50"/>
      <c r="S68" s="100"/>
    </row>
    <row r="69" spans="1:19" ht="30" customHeight="1" x14ac:dyDescent="0.25">
      <c r="A69" s="85">
        <v>1</v>
      </c>
      <c r="B69" s="125" t="s">
        <v>503</v>
      </c>
      <c r="C69" s="87" t="s">
        <v>502</v>
      </c>
      <c r="D69" s="82" t="s">
        <v>816</v>
      </c>
      <c r="E69" s="38">
        <v>10</v>
      </c>
      <c r="F69" s="38">
        <f t="shared" ref="F69:F84" si="38">E69/4</f>
        <v>2.5</v>
      </c>
      <c r="G69" s="38">
        <f>F69/$F$78*$G$78</f>
        <v>3.278688524590164</v>
      </c>
      <c r="H69" s="38">
        <v>0</v>
      </c>
      <c r="I69" s="38">
        <f>H69/H82*I82</f>
        <v>0</v>
      </c>
      <c r="J69" s="38">
        <f>G69+I69</f>
        <v>3.278688524590164</v>
      </c>
      <c r="K69" s="38">
        <v>45.7</v>
      </c>
      <c r="L69" s="38">
        <f>K69/$K$72*$L$72</f>
        <v>75.288303130148265</v>
      </c>
      <c r="M69" s="38">
        <v>0</v>
      </c>
      <c r="N69" s="38">
        <f>M69/M77*N77</f>
        <v>0</v>
      </c>
      <c r="O69" s="38">
        <f>F69+H69+K69+M69</f>
        <v>48.2</v>
      </c>
      <c r="P69" s="38">
        <f>J69+L69+N69</f>
        <v>78.56699165473843</v>
      </c>
      <c r="Q69" s="62"/>
      <c r="R69" s="50"/>
      <c r="S69" s="100"/>
    </row>
    <row r="70" spans="1:19" ht="30" customHeight="1" x14ac:dyDescent="0.25">
      <c r="A70" s="85">
        <v>2</v>
      </c>
      <c r="B70" s="125" t="s">
        <v>505</v>
      </c>
      <c r="C70" s="87" t="s">
        <v>504</v>
      </c>
      <c r="D70" s="82" t="s">
        <v>816</v>
      </c>
      <c r="E70" s="38">
        <v>22.375</v>
      </c>
      <c r="F70" s="38">
        <f t="shared" si="38"/>
        <v>5.59375</v>
      </c>
      <c r="G70" s="38">
        <f t="shared" ref="G70:G84" si="39">F70/$F$78*$G$78</f>
        <v>7.3360655737704921</v>
      </c>
      <c r="H70" s="38">
        <v>0</v>
      </c>
      <c r="I70" s="38">
        <f>H70/H82*I82</f>
        <v>0</v>
      </c>
      <c r="J70" s="38">
        <f t="shared" ref="J70:J84" si="40">G70+I70</f>
        <v>7.3360655737704921</v>
      </c>
      <c r="K70" s="38">
        <v>20</v>
      </c>
      <c r="L70" s="38">
        <f t="shared" ref="L70:L84" si="41">K70/$K$72*$L$72</f>
        <v>32.948929159802304</v>
      </c>
      <c r="M70" s="38">
        <v>0</v>
      </c>
      <c r="N70" s="38">
        <f>M70/M77*N77</f>
        <v>0</v>
      </c>
      <c r="O70" s="38">
        <f t="shared" ref="O70:O84" si="42">F70+H70+K70+M70</f>
        <v>25.59375</v>
      </c>
      <c r="P70" s="38">
        <f t="shared" ref="P70:P84" si="43">J70+L70+N70</f>
        <v>40.284994733572795</v>
      </c>
      <c r="Q70" s="62"/>
      <c r="R70" s="50"/>
      <c r="S70" s="100"/>
    </row>
    <row r="71" spans="1:19" ht="30" customHeight="1" x14ac:dyDescent="0.25">
      <c r="A71" s="85">
        <v>3</v>
      </c>
      <c r="B71" s="94" t="s">
        <v>347</v>
      </c>
      <c r="C71" s="87" t="s">
        <v>345</v>
      </c>
      <c r="D71" s="82" t="s">
        <v>816</v>
      </c>
      <c r="E71" s="38">
        <v>219.625</v>
      </c>
      <c r="F71" s="38">
        <f t="shared" si="38"/>
        <v>54.90625</v>
      </c>
      <c r="G71" s="38">
        <f t="shared" si="39"/>
        <v>72.008196721311478</v>
      </c>
      <c r="H71" s="38">
        <v>0</v>
      </c>
      <c r="I71" s="38">
        <f>H71/H82/I82</f>
        <v>0</v>
      </c>
      <c r="J71" s="38">
        <f t="shared" si="40"/>
        <v>72.008196721311478</v>
      </c>
      <c r="K71" s="38">
        <v>62.55</v>
      </c>
      <c r="L71" s="38">
        <f t="shared" si="41"/>
        <v>103.04777594728172</v>
      </c>
      <c r="M71" s="45">
        <v>30</v>
      </c>
      <c r="N71" s="38">
        <f>M71/$M$77*$N$77</f>
        <v>150</v>
      </c>
      <c r="O71" s="38">
        <f t="shared" si="42"/>
        <v>147.45625000000001</v>
      </c>
      <c r="P71" s="38">
        <f t="shared" si="43"/>
        <v>325.0559726685932</v>
      </c>
      <c r="Q71" s="60"/>
      <c r="R71" s="50"/>
      <c r="S71" s="100"/>
    </row>
    <row r="72" spans="1:19" ht="30" customHeight="1" x14ac:dyDescent="0.25">
      <c r="A72" s="85">
        <v>4</v>
      </c>
      <c r="B72" s="125" t="s">
        <v>509</v>
      </c>
      <c r="C72" s="87" t="s">
        <v>508</v>
      </c>
      <c r="D72" s="82" t="s">
        <v>816</v>
      </c>
      <c r="E72" s="38">
        <v>64.3</v>
      </c>
      <c r="F72" s="38">
        <f t="shared" si="38"/>
        <v>16.074999999999999</v>
      </c>
      <c r="G72" s="38">
        <f t="shared" si="39"/>
        <v>21.081967213114751</v>
      </c>
      <c r="H72" s="38">
        <v>0</v>
      </c>
      <c r="I72" s="38">
        <v>0</v>
      </c>
      <c r="J72" s="38">
        <f t="shared" si="40"/>
        <v>21.081967213114751</v>
      </c>
      <c r="K72" s="38">
        <v>182.1</v>
      </c>
      <c r="L72" s="38">
        <v>300</v>
      </c>
      <c r="M72" s="38">
        <v>0</v>
      </c>
      <c r="N72" s="38">
        <f t="shared" ref="N72:N75" si="44">M72/$M$77*$N$77</f>
        <v>0</v>
      </c>
      <c r="O72" s="38">
        <f t="shared" si="42"/>
        <v>198.17499999999998</v>
      </c>
      <c r="P72" s="38">
        <f t="shared" si="43"/>
        <v>321.08196721311475</v>
      </c>
      <c r="Q72" s="62"/>
      <c r="R72" s="50"/>
      <c r="S72" s="100"/>
    </row>
    <row r="73" spans="1:19" ht="30" customHeight="1" x14ac:dyDescent="0.25">
      <c r="A73" s="85">
        <v>5</v>
      </c>
      <c r="B73" s="125" t="s">
        <v>511</v>
      </c>
      <c r="C73" s="87" t="s">
        <v>510</v>
      </c>
      <c r="D73" s="82" t="s">
        <v>816</v>
      </c>
      <c r="E73" s="38">
        <v>354.6</v>
      </c>
      <c r="F73" s="38">
        <f t="shared" si="38"/>
        <v>88.65</v>
      </c>
      <c r="G73" s="38">
        <f t="shared" si="39"/>
        <v>116.26229508196722</v>
      </c>
      <c r="H73" s="38">
        <v>0</v>
      </c>
      <c r="I73" s="38">
        <v>0</v>
      </c>
      <c r="J73" s="38">
        <f t="shared" si="40"/>
        <v>116.26229508196722</v>
      </c>
      <c r="K73" s="38">
        <v>66.400000000000006</v>
      </c>
      <c r="L73" s="38">
        <f t="shared" si="41"/>
        <v>109.39044481054367</v>
      </c>
      <c r="M73" s="38">
        <v>20</v>
      </c>
      <c r="N73" s="38">
        <f t="shared" si="44"/>
        <v>100</v>
      </c>
      <c r="O73" s="38">
        <f t="shared" si="42"/>
        <v>175.05</v>
      </c>
      <c r="P73" s="38">
        <f t="shared" si="43"/>
        <v>325.65273989251091</v>
      </c>
      <c r="Q73" s="62"/>
      <c r="R73" s="50"/>
      <c r="S73" s="100"/>
    </row>
    <row r="74" spans="1:19" ht="30" customHeight="1" x14ac:dyDescent="0.25">
      <c r="A74" s="85">
        <v>6</v>
      </c>
      <c r="B74" s="125" t="s">
        <v>342</v>
      </c>
      <c r="C74" s="87" t="s">
        <v>341</v>
      </c>
      <c r="D74" s="82" t="s">
        <v>816</v>
      </c>
      <c r="E74" s="38">
        <v>13.63</v>
      </c>
      <c r="F74" s="38">
        <f t="shared" si="38"/>
        <v>3.4075000000000002</v>
      </c>
      <c r="G74" s="38">
        <f t="shared" si="39"/>
        <v>4.4688524590163938</v>
      </c>
      <c r="H74" s="38">
        <v>0</v>
      </c>
      <c r="I74" s="38">
        <v>0</v>
      </c>
      <c r="J74" s="38">
        <f t="shared" si="40"/>
        <v>4.4688524590163938</v>
      </c>
      <c r="K74" s="38">
        <v>0</v>
      </c>
      <c r="L74" s="38">
        <f t="shared" si="41"/>
        <v>0</v>
      </c>
      <c r="M74" s="38">
        <v>0</v>
      </c>
      <c r="N74" s="38">
        <f t="shared" si="44"/>
        <v>0</v>
      </c>
      <c r="O74" s="38">
        <f t="shared" si="42"/>
        <v>3.4075000000000002</v>
      </c>
      <c r="P74" s="38">
        <f t="shared" si="43"/>
        <v>4.4688524590163938</v>
      </c>
      <c r="Q74" s="62"/>
      <c r="R74" s="50"/>
      <c r="S74" s="100"/>
    </row>
    <row r="75" spans="1:19" ht="30" customHeight="1" x14ac:dyDescent="0.25">
      <c r="A75" s="85">
        <v>7</v>
      </c>
      <c r="B75" s="125" t="s">
        <v>348</v>
      </c>
      <c r="C75" s="87" t="s">
        <v>346</v>
      </c>
      <c r="D75" s="82" t="s">
        <v>816</v>
      </c>
      <c r="E75" s="38">
        <v>10</v>
      </c>
      <c r="F75" s="38">
        <f t="shared" si="38"/>
        <v>2.5</v>
      </c>
      <c r="G75" s="38">
        <f t="shared" si="39"/>
        <v>3.278688524590164</v>
      </c>
      <c r="H75" s="38">
        <v>0</v>
      </c>
      <c r="I75" s="38">
        <v>0</v>
      </c>
      <c r="J75" s="38">
        <f t="shared" si="40"/>
        <v>3.278688524590164</v>
      </c>
      <c r="K75" s="38">
        <v>9.0500000000000007</v>
      </c>
      <c r="L75" s="38">
        <f t="shared" si="41"/>
        <v>14.909390444810546</v>
      </c>
      <c r="M75" s="38">
        <v>0</v>
      </c>
      <c r="N75" s="38">
        <f t="shared" si="44"/>
        <v>0</v>
      </c>
      <c r="O75" s="38">
        <f t="shared" si="42"/>
        <v>11.55</v>
      </c>
      <c r="P75" s="38">
        <f t="shared" si="43"/>
        <v>18.18807896940071</v>
      </c>
      <c r="Q75" s="62"/>
      <c r="R75" s="50"/>
      <c r="S75" s="100"/>
    </row>
    <row r="76" spans="1:19" ht="30" customHeight="1" x14ac:dyDescent="0.25">
      <c r="A76" s="85">
        <v>8</v>
      </c>
      <c r="B76" s="125" t="s">
        <v>340</v>
      </c>
      <c r="C76" s="87" t="s">
        <v>339</v>
      </c>
      <c r="D76" s="82" t="s">
        <v>816</v>
      </c>
      <c r="E76" s="38">
        <v>13.13</v>
      </c>
      <c r="F76" s="38">
        <f t="shared" si="38"/>
        <v>3.2825000000000002</v>
      </c>
      <c r="G76" s="38">
        <f t="shared" si="39"/>
        <v>4.3049180327868859</v>
      </c>
      <c r="H76" s="38">
        <v>0</v>
      </c>
      <c r="I76" s="38">
        <v>0</v>
      </c>
      <c r="J76" s="38">
        <f t="shared" si="40"/>
        <v>4.3049180327868859</v>
      </c>
      <c r="K76" s="38">
        <v>0</v>
      </c>
      <c r="L76" s="38">
        <f t="shared" si="41"/>
        <v>0</v>
      </c>
      <c r="M76" s="38">
        <v>0</v>
      </c>
      <c r="N76" s="38">
        <f>M76/$M$77*$N$77</f>
        <v>0</v>
      </c>
      <c r="O76" s="38">
        <f t="shared" si="42"/>
        <v>3.2825000000000002</v>
      </c>
      <c r="P76" s="38">
        <f t="shared" si="43"/>
        <v>4.3049180327868859</v>
      </c>
      <c r="Q76" s="62"/>
      <c r="R76" s="50"/>
      <c r="S76" s="100"/>
    </row>
    <row r="77" spans="1:19" ht="30" customHeight="1" x14ac:dyDescent="0.25">
      <c r="A77" s="85">
        <v>9</v>
      </c>
      <c r="B77" s="125" t="s">
        <v>515</v>
      </c>
      <c r="C77" s="87" t="s">
        <v>514</v>
      </c>
      <c r="D77" s="82" t="s">
        <v>816</v>
      </c>
      <c r="E77" s="38">
        <v>181.25</v>
      </c>
      <c r="F77" s="38">
        <f t="shared" si="38"/>
        <v>45.3125</v>
      </c>
      <c r="G77" s="38">
        <f t="shared" si="39"/>
        <v>59.42622950819672</v>
      </c>
      <c r="H77" s="38">
        <v>0</v>
      </c>
      <c r="I77" s="38">
        <f t="shared" ref="I77:I81" si="45">H77/H90*I90</f>
        <v>0</v>
      </c>
      <c r="J77" s="38">
        <f t="shared" si="40"/>
        <v>59.42622950819672</v>
      </c>
      <c r="K77" s="38">
        <v>90.35</v>
      </c>
      <c r="L77" s="38">
        <f t="shared" si="41"/>
        <v>148.84678747940691</v>
      </c>
      <c r="M77" s="38">
        <v>40</v>
      </c>
      <c r="N77" s="38">
        <v>200</v>
      </c>
      <c r="O77" s="38">
        <f t="shared" si="42"/>
        <v>175.66249999999999</v>
      </c>
      <c r="P77" s="38">
        <f t="shared" si="43"/>
        <v>408.27301698760363</v>
      </c>
      <c r="Q77" s="62"/>
      <c r="R77" s="50"/>
      <c r="S77" s="100"/>
    </row>
    <row r="78" spans="1:19" ht="30" customHeight="1" x14ac:dyDescent="0.25">
      <c r="A78" s="85">
        <v>10</v>
      </c>
      <c r="B78" s="125" t="s">
        <v>521</v>
      </c>
      <c r="C78" s="87" t="s">
        <v>520</v>
      </c>
      <c r="D78" s="82" t="s">
        <v>816</v>
      </c>
      <c r="E78" s="38">
        <v>381.25</v>
      </c>
      <c r="F78" s="38">
        <f t="shared" si="38"/>
        <v>95.3125</v>
      </c>
      <c r="G78" s="38">
        <v>125</v>
      </c>
      <c r="H78" s="38">
        <v>0</v>
      </c>
      <c r="I78" s="38">
        <f t="shared" si="45"/>
        <v>0</v>
      </c>
      <c r="J78" s="38">
        <f t="shared" si="40"/>
        <v>125</v>
      </c>
      <c r="K78" s="38">
        <v>28.9</v>
      </c>
      <c r="L78" s="38">
        <f t="shared" si="41"/>
        <v>47.611202635914331</v>
      </c>
      <c r="M78" s="38">
        <v>0</v>
      </c>
      <c r="N78" s="38">
        <f t="shared" ref="N78:N84" si="46">M78/$M$77*$N$77</f>
        <v>0</v>
      </c>
      <c r="O78" s="38">
        <f t="shared" si="42"/>
        <v>124.21250000000001</v>
      </c>
      <c r="P78" s="38">
        <f t="shared" si="43"/>
        <v>172.61120263591434</v>
      </c>
      <c r="Q78" s="62"/>
      <c r="R78" s="50"/>
      <c r="S78" s="100"/>
    </row>
    <row r="79" spans="1:19" ht="30" customHeight="1" x14ac:dyDescent="0.25">
      <c r="A79" s="85">
        <v>11</v>
      </c>
      <c r="B79" s="125" t="s">
        <v>433</v>
      </c>
      <c r="C79" s="87" t="s">
        <v>432</v>
      </c>
      <c r="D79" s="82" t="s">
        <v>816</v>
      </c>
      <c r="E79" s="38">
        <v>168.8</v>
      </c>
      <c r="F79" s="38">
        <f t="shared" si="38"/>
        <v>42.2</v>
      </c>
      <c r="G79" s="38">
        <f t="shared" si="39"/>
        <v>55.344262295081968</v>
      </c>
      <c r="H79" s="38">
        <v>0</v>
      </c>
      <c r="I79" s="38">
        <f t="shared" si="45"/>
        <v>0</v>
      </c>
      <c r="J79" s="38">
        <f t="shared" si="40"/>
        <v>55.344262295081968</v>
      </c>
      <c r="K79" s="38">
        <v>2.5</v>
      </c>
      <c r="L79" s="38">
        <f t="shared" si="41"/>
        <v>4.1186161449752881</v>
      </c>
      <c r="M79" s="38">
        <v>0</v>
      </c>
      <c r="N79" s="38">
        <f t="shared" si="46"/>
        <v>0</v>
      </c>
      <c r="O79" s="38">
        <f t="shared" si="42"/>
        <v>44.7</v>
      </c>
      <c r="P79" s="38">
        <f t="shared" si="43"/>
        <v>59.462878440057253</v>
      </c>
      <c r="Q79" s="62"/>
      <c r="R79" s="50"/>
      <c r="S79" s="100"/>
    </row>
    <row r="80" spans="1:19" ht="30" customHeight="1" x14ac:dyDescent="0.25">
      <c r="A80" s="85">
        <v>12</v>
      </c>
      <c r="B80" s="125" t="s">
        <v>519</v>
      </c>
      <c r="C80" s="87" t="s">
        <v>518</v>
      </c>
      <c r="D80" s="82" t="s">
        <v>816</v>
      </c>
      <c r="E80" s="38">
        <v>82.15</v>
      </c>
      <c r="F80" s="38">
        <f t="shared" si="38"/>
        <v>20.537500000000001</v>
      </c>
      <c r="G80" s="38">
        <f t="shared" si="39"/>
        <v>26.934426229508198</v>
      </c>
      <c r="H80" s="38">
        <v>0</v>
      </c>
      <c r="I80" s="38">
        <v>0</v>
      </c>
      <c r="J80" s="38">
        <f t="shared" si="40"/>
        <v>26.934426229508198</v>
      </c>
      <c r="K80" s="38">
        <v>33.85</v>
      </c>
      <c r="L80" s="38">
        <f t="shared" si="41"/>
        <v>55.766062602965405</v>
      </c>
      <c r="M80" s="38">
        <v>0</v>
      </c>
      <c r="N80" s="38">
        <f t="shared" si="46"/>
        <v>0</v>
      </c>
      <c r="O80" s="38">
        <f t="shared" si="42"/>
        <v>54.387500000000003</v>
      </c>
      <c r="P80" s="38">
        <f t="shared" si="43"/>
        <v>82.70048883247361</v>
      </c>
      <c r="Q80" s="62"/>
      <c r="R80" s="50"/>
      <c r="S80" s="100"/>
    </row>
    <row r="81" spans="1:19" ht="30" customHeight="1" x14ac:dyDescent="0.25">
      <c r="A81" s="85">
        <v>13</v>
      </c>
      <c r="B81" s="125" t="s">
        <v>517</v>
      </c>
      <c r="C81" s="87" t="s">
        <v>516</v>
      </c>
      <c r="D81" s="82" t="s">
        <v>816</v>
      </c>
      <c r="E81" s="38">
        <v>96.25</v>
      </c>
      <c r="F81" s="38">
        <f t="shared" si="38"/>
        <v>24.0625</v>
      </c>
      <c r="G81" s="38">
        <f t="shared" si="39"/>
        <v>31.557377049180332</v>
      </c>
      <c r="H81" s="38">
        <v>0</v>
      </c>
      <c r="I81" s="38">
        <f t="shared" si="45"/>
        <v>0</v>
      </c>
      <c r="J81" s="38">
        <f t="shared" si="40"/>
        <v>31.557377049180332</v>
      </c>
      <c r="K81" s="38">
        <v>0</v>
      </c>
      <c r="L81" s="38">
        <f t="shared" si="41"/>
        <v>0</v>
      </c>
      <c r="M81" s="38">
        <v>0</v>
      </c>
      <c r="N81" s="38">
        <f t="shared" si="46"/>
        <v>0</v>
      </c>
      <c r="O81" s="38">
        <f t="shared" si="42"/>
        <v>24.0625</v>
      </c>
      <c r="P81" s="38">
        <f t="shared" si="43"/>
        <v>31.557377049180332</v>
      </c>
      <c r="Q81" s="62"/>
      <c r="R81" s="50"/>
      <c r="S81" s="100"/>
    </row>
    <row r="82" spans="1:19" ht="30" customHeight="1" x14ac:dyDescent="0.25">
      <c r="A82" s="85">
        <v>14</v>
      </c>
      <c r="B82" s="125" t="s">
        <v>513</v>
      </c>
      <c r="C82" s="87" t="s">
        <v>512</v>
      </c>
      <c r="D82" s="82" t="s">
        <v>816</v>
      </c>
      <c r="E82" s="38">
        <v>100</v>
      </c>
      <c r="F82" s="38">
        <f t="shared" si="38"/>
        <v>25</v>
      </c>
      <c r="G82" s="38">
        <f t="shared" si="39"/>
        <v>32.786885245901644</v>
      </c>
      <c r="H82" s="38">
        <v>166.5</v>
      </c>
      <c r="I82" s="45">
        <v>375</v>
      </c>
      <c r="J82" s="38">
        <f t="shared" si="40"/>
        <v>407.78688524590166</v>
      </c>
      <c r="K82" s="38">
        <v>33.4</v>
      </c>
      <c r="L82" s="38">
        <f t="shared" si="41"/>
        <v>55.024711696869851</v>
      </c>
      <c r="M82" s="38">
        <v>0</v>
      </c>
      <c r="N82" s="38">
        <f t="shared" si="46"/>
        <v>0</v>
      </c>
      <c r="O82" s="38">
        <f t="shared" si="42"/>
        <v>224.9</v>
      </c>
      <c r="P82" s="38">
        <f t="shared" si="43"/>
        <v>462.81159694277153</v>
      </c>
      <c r="Q82" s="62"/>
      <c r="R82" s="50"/>
      <c r="S82" s="100"/>
    </row>
    <row r="83" spans="1:19" ht="30" customHeight="1" x14ac:dyDescent="0.25">
      <c r="A83" s="85">
        <v>15</v>
      </c>
      <c r="B83" s="125" t="s">
        <v>337</v>
      </c>
      <c r="C83" s="87" t="s">
        <v>336</v>
      </c>
      <c r="D83" s="82" t="s">
        <v>816</v>
      </c>
      <c r="E83" s="38">
        <v>89.59</v>
      </c>
      <c r="F83" s="38">
        <f t="shared" si="38"/>
        <v>22.397500000000001</v>
      </c>
      <c r="G83" s="38">
        <f t="shared" si="39"/>
        <v>29.373770491803278</v>
      </c>
      <c r="H83" s="38">
        <v>0</v>
      </c>
      <c r="I83" s="38">
        <v>0</v>
      </c>
      <c r="J83" s="38">
        <f t="shared" si="40"/>
        <v>29.373770491803278</v>
      </c>
      <c r="K83" s="38">
        <v>28.3</v>
      </c>
      <c r="L83" s="38">
        <f t="shared" si="41"/>
        <v>46.622734761120263</v>
      </c>
      <c r="M83" s="38">
        <v>0</v>
      </c>
      <c r="N83" s="38">
        <f t="shared" si="46"/>
        <v>0</v>
      </c>
      <c r="O83" s="38">
        <f t="shared" si="42"/>
        <v>50.697500000000005</v>
      </c>
      <c r="P83" s="38">
        <f t="shared" si="43"/>
        <v>75.996505252923541</v>
      </c>
      <c r="Q83" s="62"/>
      <c r="R83" s="50"/>
      <c r="S83" s="100"/>
    </row>
    <row r="84" spans="1:19" ht="30" customHeight="1" x14ac:dyDescent="0.25">
      <c r="A84" s="85">
        <v>16</v>
      </c>
      <c r="B84" s="125" t="s">
        <v>507</v>
      </c>
      <c r="C84" s="87" t="s">
        <v>506</v>
      </c>
      <c r="D84" s="82" t="s">
        <v>816</v>
      </c>
      <c r="E84" s="38">
        <v>349.935</v>
      </c>
      <c r="F84" s="38">
        <f t="shared" si="38"/>
        <v>87.483750000000001</v>
      </c>
      <c r="G84" s="38">
        <f t="shared" si="39"/>
        <v>114.7327868852459</v>
      </c>
      <c r="H84" s="38">
        <v>0</v>
      </c>
      <c r="I84" s="38">
        <v>0</v>
      </c>
      <c r="J84" s="38">
        <f t="shared" si="40"/>
        <v>114.7327868852459</v>
      </c>
      <c r="K84" s="38">
        <v>61.4</v>
      </c>
      <c r="L84" s="38">
        <f t="shared" si="41"/>
        <v>101.15321252059307</v>
      </c>
      <c r="M84" s="38">
        <v>30</v>
      </c>
      <c r="N84" s="38">
        <f t="shared" si="46"/>
        <v>150</v>
      </c>
      <c r="O84" s="38">
        <f t="shared" si="42"/>
        <v>178.88374999999999</v>
      </c>
      <c r="P84" s="38">
        <f t="shared" si="43"/>
        <v>365.88599940583896</v>
      </c>
      <c r="Q84" s="62"/>
      <c r="R84" s="50"/>
      <c r="S84" s="100"/>
    </row>
    <row r="85" spans="1:19" x14ac:dyDescent="0.25">
      <c r="A85" s="263"/>
      <c r="B85" s="264"/>
      <c r="C85" s="264"/>
      <c r="D85" s="264"/>
      <c r="E85" s="264"/>
      <c r="F85" s="264"/>
      <c r="G85" s="264"/>
      <c r="H85" s="264"/>
      <c r="I85" s="264"/>
      <c r="J85" s="264"/>
      <c r="K85" s="264"/>
      <c r="L85" s="264"/>
      <c r="M85" s="264"/>
      <c r="N85" s="264"/>
      <c r="O85" s="264"/>
      <c r="P85" s="264"/>
      <c r="Q85" s="78"/>
      <c r="R85" s="50"/>
      <c r="S85" s="100"/>
    </row>
    <row r="86" spans="1:19" x14ac:dyDescent="0.25">
      <c r="A86" s="265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266"/>
      <c r="Q86" s="78"/>
      <c r="R86" s="50"/>
      <c r="S86" s="100"/>
    </row>
    <row r="87" spans="1:19" ht="47.25" customHeight="1" x14ac:dyDescent="0.25">
      <c r="A87" s="74" t="s">
        <v>263</v>
      </c>
      <c r="B87" s="74" t="s">
        <v>264</v>
      </c>
      <c r="C87" s="74" t="s">
        <v>265</v>
      </c>
      <c r="D87" s="74" t="s">
        <v>266</v>
      </c>
      <c r="E87" s="248" t="s">
        <v>267</v>
      </c>
      <c r="F87" s="248"/>
      <c r="G87" s="248"/>
      <c r="H87" s="248"/>
      <c r="I87" s="248"/>
      <c r="J87" s="76"/>
      <c r="K87" s="248" t="s">
        <v>268</v>
      </c>
      <c r="L87" s="248"/>
      <c r="M87" s="248" t="s">
        <v>269</v>
      </c>
      <c r="N87" s="248"/>
      <c r="O87" s="76" t="s">
        <v>270</v>
      </c>
      <c r="P87" s="97" t="s">
        <v>279</v>
      </c>
      <c r="Q87" s="78"/>
      <c r="R87" s="78"/>
      <c r="S87" s="100"/>
    </row>
    <row r="88" spans="1:19" ht="77.25" x14ac:dyDescent="0.25">
      <c r="A88" s="249" t="s">
        <v>291</v>
      </c>
      <c r="B88" s="249"/>
      <c r="C88" s="249"/>
      <c r="D88" s="249"/>
      <c r="E88" s="79" t="s">
        <v>271</v>
      </c>
      <c r="F88" s="79" t="s">
        <v>272</v>
      </c>
      <c r="G88" s="79" t="s">
        <v>273</v>
      </c>
      <c r="H88" s="79" t="s">
        <v>274</v>
      </c>
      <c r="I88" s="59" t="s">
        <v>275</v>
      </c>
      <c r="J88" s="80" t="s">
        <v>276</v>
      </c>
      <c r="K88" s="79" t="s">
        <v>271</v>
      </c>
      <c r="L88" s="81" t="s">
        <v>280</v>
      </c>
      <c r="M88" s="79" t="s">
        <v>278</v>
      </c>
      <c r="N88" s="79" t="s">
        <v>282</v>
      </c>
      <c r="O88" s="52"/>
      <c r="P88" s="41"/>
      <c r="Q88" s="50"/>
      <c r="R88" s="50"/>
      <c r="S88" s="100"/>
    </row>
    <row r="89" spans="1:19" ht="35.1" customHeight="1" x14ac:dyDescent="0.25">
      <c r="A89" s="85">
        <v>1</v>
      </c>
      <c r="B89" s="125" t="s">
        <v>523</v>
      </c>
      <c r="C89" s="87" t="s">
        <v>522</v>
      </c>
      <c r="D89" s="82" t="s">
        <v>817</v>
      </c>
      <c r="E89" s="38">
        <v>68.5</v>
      </c>
      <c r="F89" s="38">
        <f t="shared" ref="F89:F102" si="47">E89/4</f>
        <v>17.125</v>
      </c>
      <c r="G89" s="38">
        <f>F89*$G$102/$F$102</f>
        <v>27.096518987341771</v>
      </c>
      <c r="H89" s="38">
        <v>0</v>
      </c>
      <c r="I89" s="38">
        <f>H89/$H$99*$I$99</f>
        <v>0</v>
      </c>
      <c r="J89" s="38">
        <f>G89+I89</f>
        <v>27.096518987341771</v>
      </c>
      <c r="K89" s="38">
        <v>44.05</v>
      </c>
      <c r="L89" s="38">
        <f>K89*$L$98/$K$98</f>
        <v>63.320555821753715</v>
      </c>
      <c r="M89" s="38">
        <v>140</v>
      </c>
      <c r="N89" s="38">
        <f>M89*$N$98/$M$98</f>
        <v>186.66666666666666</v>
      </c>
      <c r="O89" s="38">
        <f>F89+H89+K89+M89</f>
        <v>201.17500000000001</v>
      </c>
      <c r="P89" s="38">
        <f>J89+L89+N89</f>
        <v>277.08374147576217</v>
      </c>
      <c r="Q89" s="62"/>
      <c r="R89" s="50"/>
      <c r="S89" s="100"/>
    </row>
    <row r="90" spans="1:19" ht="35.1" customHeight="1" x14ac:dyDescent="0.25">
      <c r="A90" s="85">
        <v>2</v>
      </c>
      <c r="B90" s="125" t="s">
        <v>525</v>
      </c>
      <c r="C90" s="87" t="s">
        <v>524</v>
      </c>
      <c r="D90" s="82" t="s">
        <v>817</v>
      </c>
      <c r="E90" s="38">
        <v>97.5</v>
      </c>
      <c r="F90" s="38">
        <f t="shared" si="47"/>
        <v>24.375</v>
      </c>
      <c r="G90" s="38">
        <f t="shared" ref="G90:G101" si="48">F90*$G$102/$F$102</f>
        <v>38.568037974683541</v>
      </c>
      <c r="H90" s="38">
        <v>17.399999999999999</v>
      </c>
      <c r="I90" s="38">
        <f t="shared" ref="I90:I102" si="49">H90/$H$99*$I$99</f>
        <v>62.861271676300575</v>
      </c>
      <c r="J90" s="38">
        <f t="shared" ref="J90:J102" si="50">G90+I90</f>
        <v>101.42930965098412</v>
      </c>
      <c r="K90" s="38">
        <v>59.8</v>
      </c>
      <c r="L90" s="38">
        <f t="shared" ref="L90:L102" si="51">K90*$L$98/$K$98</f>
        <v>85.960709151892672</v>
      </c>
      <c r="M90" s="38">
        <v>40</v>
      </c>
      <c r="N90" s="38">
        <f t="shared" ref="N90:N97" si="52">M90*$N$98/$M$98</f>
        <v>53.333333333333336</v>
      </c>
      <c r="O90" s="38">
        <f t="shared" ref="O90:O102" si="53">F90+H90+K90+M90</f>
        <v>141.57499999999999</v>
      </c>
      <c r="P90" s="38">
        <f t="shared" ref="P90:P102" si="54">J90+L90+N90</f>
        <v>240.72335213621014</v>
      </c>
      <c r="Q90" s="62"/>
      <c r="R90" s="50"/>
      <c r="S90" s="100"/>
    </row>
    <row r="91" spans="1:19" ht="35.1" customHeight="1" x14ac:dyDescent="0.25">
      <c r="A91" s="85">
        <v>3</v>
      </c>
      <c r="B91" s="125" t="s">
        <v>527</v>
      </c>
      <c r="C91" s="87" t="s">
        <v>526</v>
      </c>
      <c r="D91" s="82" t="s">
        <v>817</v>
      </c>
      <c r="E91" s="38">
        <v>0.82499999999999996</v>
      </c>
      <c r="F91" s="38">
        <f t="shared" si="47"/>
        <v>0.20624999999999999</v>
      </c>
      <c r="G91" s="38">
        <f t="shared" si="48"/>
        <v>0.32634493670886078</v>
      </c>
      <c r="H91" s="38">
        <v>52.95</v>
      </c>
      <c r="I91" s="38">
        <f t="shared" si="49"/>
        <v>191.29335260115607</v>
      </c>
      <c r="J91" s="38">
        <f t="shared" si="50"/>
        <v>191.61969753786494</v>
      </c>
      <c r="K91" s="38">
        <v>4</v>
      </c>
      <c r="L91" s="38">
        <f t="shared" si="51"/>
        <v>5.7498802108289411</v>
      </c>
      <c r="M91" s="38">
        <v>20</v>
      </c>
      <c r="N91" s="38">
        <f t="shared" si="52"/>
        <v>26.666666666666668</v>
      </c>
      <c r="O91" s="38">
        <f t="shared" si="53"/>
        <v>77.15625</v>
      </c>
      <c r="P91" s="38">
        <f t="shared" si="54"/>
        <v>224.03624441536053</v>
      </c>
      <c r="Q91" s="62"/>
      <c r="R91" s="50"/>
      <c r="S91" s="100"/>
    </row>
    <row r="92" spans="1:19" ht="35.1" customHeight="1" x14ac:dyDescent="0.25">
      <c r="A92" s="85">
        <v>4</v>
      </c>
      <c r="B92" s="125" t="s">
        <v>365</v>
      </c>
      <c r="C92" s="87" t="s">
        <v>360</v>
      </c>
      <c r="D92" s="82" t="s">
        <v>817</v>
      </c>
      <c r="E92" s="38">
        <v>20.545000000000002</v>
      </c>
      <c r="F92" s="38">
        <f t="shared" si="47"/>
        <v>5.1362500000000004</v>
      </c>
      <c r="G92" s="38">
        <f t="shared" si="48"/>
        <v>8.1269778481012658</v>
      </c>
      <c r="H92" s="38">
        <v>65.400000000000006</v>
      </c>
      <c r="I92" s="38">
        <f t="shared" si="49"/>
        <v>236.27167630057806</v>
      </c>
      <c r="J92" s="38">
        <f t="shared" si="50"/>
        <v>244.39865414867933</v>
      </c>
      <c r="K92" s="38">
        <v>0</v>
      </c>
      <c r="L92" s="38">
        <f t="shared" si="51"/>
        <v>0</v>
      </c>
      <c r="M92" s="38">
        <v>30</v>
      </c>
      <c r="N92" s="38">
        <f t="shared" si="52"/>
        <v>40</v>
      </c>
      <c r="O92" s="38">
        <f t="shared" si="53"/>
        <v>100.53625000000001</v>
      </c>
      <c r="P92" s="38">
        <f t="shared" si="54"/>
        <v>284.39865414867933</v>
      </c>
      <c r="Q92" s="62"/>
      <c r="R92" s="50"/>
      <c r="S92" s="100"/>
    </row>
    <row r="93" spans="1:19" ht="35.1" customHeight="1" x14ac:dyDescent="0.25">
      <c r="A93" s="85">
        <v>5</v>
      </c>
      <c r="B93" s="125" t="s">
        <v>529</v>
      </c>
      <c r="C93" s="87" t="s">
        <v>528</v>
      </c>
      <c r="D93" s="82" t="s">
        <v>817</v>
      </c>
      <c r="E93" s="38">
        <v>63.76</v>
      </c>
      <c r="F93" s="38">
        <f t="shared" si="47"/>
        <v>15.94</v>
      </c>
      <c r="G93" s="38">
        <f t="shared" si="48"/>
        <v>25.221518987341771</v>
      </c>
      <c r="H93" s="38">
        <v>0</v>
      </c>
      <c r="I93" s="38">
        <f t="shared" si="49"/>
        <v>0</v>
      </c>
      <c r="J93" s="38">
        <f t="shared" si="50"/>
        <v>25.221518987341771</v>
      </c>
      <c r="K93" s="38">
        <v>115.85</v>
      </c>
      <c r="L93" s="38">
        <f t="shared" si="51"/>
        <v>166.53090560613322</v>
      </c>
      <c r="M93" s="38">
        <v>0</v>
      </c>
      <c r="N93" s="38">
        <f t="shared" si="52"/>
        <v>0</v>
      </c>
      <c r="O93" s="38">
        <f t="shared" si="53"/>
        <v>131.79</v>
      </c>
      <c r="P93" s="38">
        <f t="shared" si="54"/>
        <v>191.75242459347498</v>
      </c>
      <c r="Q93" s="62"/>
      <c r="R93" s="50"/>
      <c r="S93" s="100"/>
    </row>
    <row r="94" spans="1:19" ht="35.1" customHeight="1" x14ac:dyDescent="0.25">
      <c r="A94" s="85">
        <v>6</v>
      </c>
      <c r="B94" s="125" t="s">
        <v>367</v>
      </c>
      <c r="C94" s="87" t="s">
        <v>362</v>
      </c>
      <c r="D94" s="82" t="s">
        <v>817</v>
      </c>
      <c r="E94" s="38">
        <v>16.27</v>
      </c>
      <c r="F94" s="38">
        <f t="shared" si="47"/>
        <v>4.0674999999999999</v>
      </c>
      <c r="G94" s="38">
        <f t="shared" si="48"/>
        <v>6.4359177215189876</v>
      </c>
      <c r="H94" s="38">
        <v>27.6</v>
      </c>
      <c r="I94" s="38">
        <f t="shared" si="49"/>
        <v>99.710982658959551</v>
      </c>
      <c r="J94" s="38">
        <f t="shared" si="50"/>
        <v>106.14690038047854</v>
      </c>
      <c r="K94" s="38">
        <v>80.400000000000006</v>
      </c>
      <c r="L94" s="38">
        <f t="shared" si="51"/>
        <v>115.57259223766172</v>
      </c>
      <c r="M94" s="38">
        <v>140</v>
      </c>
      <c r="N94" s="38">
        <f t="shared" si="52"/>
        <v>186.66666666666666</v>
      </c>
      <c r="O94" s="38">
        <f t="shared" si="53"/>
        <v>252.0675</v>
      </c>
      <c r="P94" s="38">
        <f t="shared" si="54"/>
        <v>408.38615928480692</v>
      </c>
      <c r="Q94" s="62"/>
      <c r="R94" s="50"/>
      <c r="S94" s="100"/>
    </row>
    <row r="95" spans="1:19" ht="35.1" customHeight="1" x14ac:dyDescent="0.25">
      <c r="A95" s="85">
        <v>7</v>
      </c>
      <c r="B95" s="125" t="s">
        <v>368</v>
      </c>
      <c r="C95" s="87" t="s">
        <v>363</v>
      </c>
      <c r="D95" s="82" t="s">
        <v>817</v>
      </c>
      <c r="E95" s="38">
        <v>18.579999999999998</v>
      </c>
      <c r="F95" s="38">
        <f t="shared" si="47"/>
        <v>4.6449999999999996</v>
      </c>
      <c r="G95" s="38">
        <f t="shared" si="48"/>
        <v>7.3496835443037973</v>
      </c>
      <c r="H95" s="38">
        <v>0</v>
      </c>
      <c r="I95" s="38">
        <f t="shared" si="49"/>
        <v>0</v>
      </c>
      <c r="J95" s="38">
        <f t="shared" si="50"/>
        <v>7.3496835443037973</v>
      </c>
      <c r="K95" s="38">
        <v>173.3</v>
      </c>
      <c r="L95" s="38">
        <f t="shared" si="51"/>
        <v>249.11356013416389</v>
      </c>
      <c r="M95" s="38">
        <v>60</v>
      </c>
      <c r="N95" s="38">
        <f t="shared" si="52"/>
        <v>80</v>
      </c>
      <c r="O95" s="38">
        <f t="shared" si="53"/>
        <v>237.94500000000002</v>
      </c>
      <c r="P95" s="38">
        <f t="shared" si="54"/>
        <v>336.46324367846768</v>
      </c>
      <c r="Q95" s="62"/>
      <c r="R95" s="50"/>
      <c r="S95" s="100"/>
    </row>
    <row r="96" spans="1:19" ht="35.1" customHeight="1" x14ac:dyDescent="0.25">
      <c r="A96" s="85">
        <v>8</v>
      </c>
      <c r="B96" s="125" t="s">
        <v>531</v>
      </c>
      <c r="C96" s="87" t="s">
        <v>530</v>
      </c>
      <c r="D96" s="82" t="s">
        <v>817</v>
      </c>
      <c r="E96" s="38">
        <v>46.465000000000003</v>
      </c>
      <c r="F96" s="38">
        <f t="shared" si="47"/>
        <v>11.616250000000001</v>
      </c>
      <c r="G96" s="38">
        <f t="shared" si="48"/>
        <v>18.380142405063292</v>
      </c>
      <c r="H96" s="38">
        <v>0</v>
      </c>
      <c r="I96" s="38">
        <f t="shared" si="49"/>
        <v>0</v>
      </c>
      <c r="J96" s="38">
        <f t="shared" si="50"/>
        <v>18.380142405063292</v>
      </c>
      <c r="K96" s="38">
        <v>85</v>
      </c>
      <c r="L96" s="38">
        <f t="shared" si="51"/>
        <v>122.18495448011501</v>
      </c>
      <c r="M96" s="38">
        <v>30</v>
      </c>
      <c r="N96" s="38">
        <f t="shared" si="52"/>
        <v>40</v>
      </c>
      <c r="O96" s="38">
        <f t="shared" si="53"/>
        <v>126.61625000000001</v>
      </c>
      <c r="P96" s="38">
        <f t="shared" si="54"/>
        <v>180.56509688517829</v>
      </c>
      <c r="Q96" s="62"/>
      <c r="R96" s="50"/>
      <c r="S96" s="100"/>
    </row>
    <row r="97" spans="1:19" ht="35.1" customHeight="1" x14ac:dyDescent="0.25">
      <c r="A97" s="85">
        <v>9</v>
      </c>
      <c r="B97" s="125" t="s">
        <v>357</v>
      </c>
      <c r="C97" s="87" t="s">
        <v>353</v>
      </c>
      <c r="D97" s="82" t="s">
        <v>817</v>
      </c>
      <c r="E97" s="38">
        <v>19.239999999999998</v>
      </c>
      <c r="F97" s="38">
        <f t="shared" si="47"/>
        <v>4.8099999999999996</v>
      </c>
      <c r="G97" s="38">
        <f t="shared" si="48"/>
        <v>7.6107594936708862</v>
      </c>
      <c r="H97" s="38">
        <v>4.95</v>
      </c>
      <c r="I97" s="38">
        <f t="shared" si="49"/>
        <v>17.882947976878615</v>
      </c>
      <c r="J97" s="38">
        <f t="shared" si="50"/>
        <v>25.493707470549502</v>
      </c>
      <c r="K97" s="38">
        <v>30.9</v>
      </c>
      <c r="L97" s="38">
        <f t="shared" si="51"/>
        <v>44.41782462865357</v>
      </c>
      <c r="M97" s="38">
        <v>40</v>
      </c>
      <c r="N97" s="38">
        <f t="shared" si="52"/>
        <v>53.333333333333336</v>
      </c>
      <c r="O97" s="38">
        <f t="shared" si="53"/>
        <v>80.66</v>
      </c>
      <c r="P97" s="38">
        <f t="shared" si="54"/>
        <v>123.24486543253641</v>
      </c>
      <c r="Q97" s="62"/>
      <c r="R97" s="50"/>
      <c r="S97" s="100"/>
    </row>
    <row r="98" spans="1:19" ht="35.1" customHeight="1" x14ac:dyDescent="0.25">
      <c r="A98" s="85">
        <v>10</v>
      </c>
      <c r="B98" s="125" t="s">
        <v>391</v>
      </c>
      <c r="C98" s="87" t="s">
        <v>380</v>
      </c>
      <c r="D98" s="82" t="s">
        <v>817</v>
      </c>
      <c r="E98" s="38">
        <v>141.17500000000001</v>
      </c>
      <c r="F98" s="38">
        <f t="shared" si="47"/>
        <v>35.293750000000003</v>
      </c>
      <c r="G98" s="38">
        <f t="shared" si="48"/>
        <v>55.844541139240505</v>
      </c>
      <c r="H98" s="38">
        <v>0</v>
      </c>
      <c r="I98" s="38">
        <f t="shared" si="49"/>
        <v>0</v>
      </c>
      <c r="J98" s="38">
        <f t="shared" si="50"/>
        <v>55.844541139240505</v>
      </c>
      <c r="K98" s="38">
        <v>208.7</v>
      </c>
      <c r="L98" s="38">
        <v>300</v>
      </c>
      <c r="M98" s="38">
        <v>150</v>
      </c>
      <c r="N98" s="38">
        <v>200</v>
      </c>
      <c r="O98" s="38">
        <f t="shared" si="53"/>
        <v>393.99374999999998</v>
      </c>
      <c r="P98" s="38">
        <f t="shared" si="54"/>
        <v>555.8445411392405</v>
      </c>
      <c r="Q98" s="62"/>
      <c r="R98" s="50"/>
      <c r="S98" s="100"/>
    </row>
    <row r="99" spans="1:19" ht="35.1" customHeight="1" x14ac:dyDescent="0.25">
      <c r="A99" s="85">
        <v>11</v>
      </c>
      <c r="B99" s="125" t="s">
        <v>397</v>
      </c>
      <c r="C99" s="87" t="s">
        <v>386</v>
      </c>
      <c r="D99" s="82" t="s">
        <v>817</v>
      </c>
      <c r="E99" s="38">
        <v>61</v>
      </c>
      <c r="F99" s="38">
        <f t="shared" si="47"/>
        <v>15.25</v>
      </c>
      <c r="G99" s="38">
        <f t="shared" si="48"/>
        <v>24.129746835443036</v>
      </c>
      <c r="H99" s="38">
        <v>103.8</v>
      </c>
      <c r="I99" s="38">
        <v>375</v>
      </c>
      <c r="J99" s="38">
        <f t="shared" si="50"/>
        <v>399.12974683544303</v>
      </c>
      <c r="K99" s="38">
        <v>40.049999999999997</v>
      </c>
      <c r="L99" s="38">
        <f t="shared" si="51"/>
        <v>57.570675610924773</v>
      </c>
      <c r="M99" s="38">
        <v>50</v>
      </c>
      <c r="N99" s="38">
        <f t="shared" ref="N99:N102" si="55">M99*$N$98/$M$98</f>
        <v>66.666666666666671</v>
      </c>
      <c r="O99" s="38">
        <f t="shared" si="53"/>
        <v>209.1</v>
      </c>
      <c r="P99" s="38">
        <f t="shared" si="54"/>
        <v>523.36708911303447</v>
      </c>
      <c r="Q99" s="62"/>
      <c r="R99" s="50"/>
      <c r="S99" s="100"/>
    </row>
    <row r="100" spans="1:19" ht="35.1" customHeight="1" x14ac:dyDescent="0.25">
      <c r="A100" s="85">
        <v>12</v>
      </c>
      <c r="B100" s="125" t="s">
        <v>366</v>
      </c>
      <c r="C100" s="87" t="s">
        <v>361</v>
      </c>
      <c r="D100" s="82" t="s">
        <v>817</v>
      </c>
      <c r="E100" s="38">
        <v>14.52</v>
      </c>
      <c r="F100" s="38">
        <f t="shared" si="47"/>
        <v>3.63</v>
      </c>
      <c r="G100" s="38">
        <f t="shared" si="48"/>
        <v>5.7436708860759493</v>
      </c>
      <c r="H100" s="38">
        <v>0</v>
      </c>
      <c r="I100" s="38">
        <f t="shared" si="49"/>
        <v>0</v>
      </c>
      <c r="J100" s="38">
        <f t="shared" si="50"/>
        <v>5.7436708860759493</v>
      </c>
      <c r="K100" s="38">
        <v>77.75</v>
      </c>
      <c r="L100" s="38">
        <f t="shared" si="51"/>
        <v>111.76329659798755</v>
      </c>
      <c r="M100" s="38">
        <v>20</v>
      </c>
      <c r="N100" s="38">
        <f t="shared" si="55"/>
        <v>26.666666666666668</v>
      </c>
      <c r="O100" s="38">
        <f t="shared" si="53"/>
        <v>101.38</v>
      </c>
      <c r="P100" s="38">
        <f t="shared" si="54"/>
        <v>144.17363415073015</v>
      </c>
      <c r="Q100" s="62"/>
      <c r="R100" s="50"/>
      <c r="S100" s="100"/>
    </row>
    <row r="101" spans="1:19" ht="35.1" customHeight="1" x14ac:dyDescent="0.25">
      <c r="A101" s="85">
        <v>13</v>
      </c>
      <c r="B101" s="125" t="s">
        <v>533</v>
      </c>
      <c r="C101" s="87" t="s">
        <v>532</v>
      </c>
      <c r="D101" s="82" t="s">
        <v>817</v>
      </c>
      <c r="E101" s="38">
        <v>124.7</v>
      </c>
      <c r="F101" s="38">
        <f t="shared" si="47"/>
        <v>31.175000000000001</v>
      </c>
      <c r="G101" s="38">
        <f t="shared" si="48"/>
        <v>49.327531645569621</v>
      </c>
      <c r="H101" s="38">
        <v>0</v>
      </c>
      <c r="I101" s="38">
        <f t="shared" si="49"/>
        <v>0</v>
      </c>
      <c r="J101" s="38">
        <f t="shared" si="50"/>
        <v>49.327531645569621</v>
      </c>
      <c r="K101" s="38">
        <v>53.2</v>
      </c>
      <c r="L101" s="38">
        <f t="shared" si="51"/>
        <v>76.473406804024918</v>
      </c>
      <c r="M101" s="38">
        <v>140</v>
      </c>
      <c r="N101" s="38">
        <f t="shared" si="55"/>
        <v>186.66666666666666</v>
      </c>
      <c r="O101" s="38">
        <f t="shared" si="53"/>
        <v>224.375</v>
      </c>
      <c r="P101" s="38">
        <f t="shared" si="54"/>
        <v>312.46760511626121</v>
      </c>
      <c r="Q101" s="62"/>
      <c r="R101" s="50"/>
      <c r="S101" s="100"/>
    </row>
    <row r="102" spans="1:19" ht="35.1" customHeight="1" x14ac:dyDescent="0.25">
      <c r="A102" s="85">
        <v>14</v>
      </c>
      <c r="B102" s="125" t="s">
        <v>535</v>
      </c>
      <c r="C102" s="87" t="s">
        <v>534</v>
      </c>
      <c r="D102" s="82" t="s">
        <v>817</v>
      </c>
      <c r="E102" s="38">
        <v>316</v>
      </c>
      <c r="F102" s="38">
        <f t="shared" si="47"/>
        <v>79</v>
      </c>
      <c r="G102" s="38">
        <v>125</v>
      </c>
      <c r="H102" s="38">
        <v>0</v>
      </c>
      <c r="I102" s="38">
        <f t="shared" si="49"/>
        <v>0</v>
      </c>
      <c r="J102" s="38">
        <f t="shared" si="50"/>
        <v>125</v>
      </c>
      <c r="K102" s="38">
        <v>25</v>
      </c>
      <c r="L102" s="38">
        <f t="shared" si="51"/>
        <v>35.936751317680887</v>
      </c>
      <c r="M102" s="38">
        <v>0</v>
      </c>
      <c r="N102" s="38">
        <f t="shared" si="55"/>
        <v>0</v>
      </c>
      <c r="O102" s="38">
        <f t="shared" si="53"/>
        <v>104</v>
      </c>
      <c r="P102" s="38">
        <f t="shared" si="54"/>
        <v>160.93675131768089</v>
      </c>
      <c r="Q102" s="62"/>
      <c r="R102" s="50"/>
      <c r="S102" s="100"/>
    </row>
    <row r="103" spans="1:19" x14ac:dyDescent="0.25">
      <c r="A103" s="260"/>
      <c r="B103" s="261"/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  <c r="N103" s="261"/>
      <c r="O103" s="261"/>
      <c r="P103" s="50"/>
      <c r="Q103" s="50"/>
      <c r="R103" s="50"/>
      <c r="S103" s="100"/>
    </row>
    <row r="104" spans="1:19" ht="15" customHeight="1" x14ac:dyDescent="0.25">
      <c r="A104" s="262"/>
      <c r="B104" s="262"/>
      <c r="C104" s="262"/>
      <c r="D104" s="262"/>
      <c r="E104" s="262"/>
      <c r="F104" s="262"/>
      <c r="G104" s="262"/>
      <c r="H104" s="262"/>
      <c r="I104" s="262"/>
      <c r="J104" s="262"/>
      <c r="K104" s="262"/>
      <c r="L104" s="262"/>
      <c r="M104" s="262"/>
      <c r="N104" s="262"/>
      <c r="O104" s="262"/>
      <c r="P104" s="50"/>
      <c r="Q104" s="50"/>
      <c r="R104" s="50"/>
      <c r="S104" s="100"/>
    </row>
    <row r="105" spans="1:19" ht="48.75" customHeight="1" x14ac:dyDescent="0.25">
      <c r="A105" s="74" t="s">
        <v>263</v>
      </c>
      <c r="B105" s="74" t="s">
        <v>264</v>
      </c>
      <c r="C105" s="74" t="s">
        <v>265</v>
      </c>
      <c r="D105" s="74" t="s">
        <v>266</v>
      </c>
      <c r="E105" s="248" t="s">
        <v>267</v>
      </c>
      <c r="F105" s="248"/>
      <c r="G105" s="248"/>
      <c r="H105" s="248"/>
      <c r="I105" s="248"/>
      <c r="J105" s="76"/>
      <c r="K105" s="248" t="s">
        <v>268</v>
      </c>
      <c r="L105" s="248"/>
      <c r="M105" s="248" t="s">
        <v>269</v>
      </c>
      <c r="N105" s="248"/>
      <c r="O105" s="76" t="s">
        <v>270</v>
      </c>
      <c r="P105" s="97" t="s">
        <v>279</v>
      </c>
      <c r="Q105" s="78"/>
      <c r="R105" s="78"/>
      <c r="S105" s="100"/>
    </row>
    <row r="106" spans="1:19" ht="78.75" customHeight="1" x14ac:dyDescent="0.25">
      <c r="A106" s="259" t="s">
        <v>235</v>
      </c>
      <c r="B106" s="259"/>
      <c r="C106" s="259"/>
      <c r="D106" s="259"/>
      <c r="E106" s="79" t="s">
        <v>271</v>
      </c>
      <c r="F106" s="79" t="s">
        <v>272</v>
      </c>
      <c r="G106" s="79" t="s">
        <v>273</v>
      </c>
      <c r="H106" s="79" t="s">
        <v>274</v>
      </c>
      <c r="I106" s="59" t="s">
        <v>275</v>
      </c>
      <c r="J106" s="80" t="s">
        <v>276</v>
      </c>
      <c r="K106" s="79" t="s">
        <v>271</v>
      </c>
      <c r="L106" s="81" t="s">
        <v>280</v>
      </c>
      <c r="M106" s="79" t="s">
        <v>278</v>
      </c>
      <c r="N106" s="79" t="s">
        <v>282</v>
      </c>
      <c r="O106" s="52"/>
      <c r="P106" s="41"/>
      <c r="Q106" s="50"/>
      <c r="R106" s="50"/>
      <c r="S106" s="100"/>
    </row>
    <row r="107" spans="1:19" ht="30" customHeight="1" x14ac:dyDescent="0.25">
      <c r="A107" s="85">
        <v>1</v>
      </c>
      <c r="B107" s="128" t="s">
        <v>408</v>
      </c>
      <c r="C107" s="87" t="s">
        <v>401</v>
      </c>
      <c r="D107" s="82" t="s">
        <v>818</v>
      </c>
      <c r="E107" s="38">
        <v>26.5</v>
      </c>
      <c r="F107" s="38">
        <f t="shared" ref="F107:F108" si="56">E107/4</f>
        <v>6.625</v>
      </c>
      <c r="G107" s="38">
        <f>F107/$F$111*$G$111</f>
        <v>16.203986792222086</v>
      </c>
      <c r="H107" s="38">
        <v>0</v>
      </c>
      <c r="I107" s="38">
        <f>H107/H111*I111</f>
        <v>0</v>
      </c>
      <c r="J107" s="38">
        <f>G107+I107</f>
        <v>16.203986792222086</v>
      </c>
      <c r="K107" s="38">
        <v>4.05</v>
      </c>
      <c r="L107" s="38">
        <f>K107/$K$111*$L$111</f>
        <v>34.566145092460879</v>
      </c>
      <c r="M107" s="38">
        <v>0</v>
      </c>
      <c r="N107" s="38">
        <f>M107/M111*N111</f>
        <v>0</v>
      </c>
      <c r="O107" s="38">
        <f>F107+H107+K107+M107</f>
        <v>10.675000000000001</v>
      </c>
      <c r="P107" s="38">
        <f>J107+L107+N107</f>
        <v>50.770131884682968</v>
      </c>
      <c r="Q107" s="62"/>
      <c r="R107" s="50"/>
      <c r="S107" s="100"/>
    </row>
    <row r="108" spans="1:19" ht="30" customHeight="1" x14ac:dyDescent="0.25">
      <c r="A108" s="85">
        <v>2</v>
      </c>
      <c r="B108" s="128" t="s">
        <v>407</v>
      </c>
      <c r="C108" s="87" t="s">
        <v>400</v>
      </c>
      <c r="D108" s="82" t="s">
        <v>818</v>
      </c>
      <c r="E108" s="38">
        <v>43</v>
      </c>
      <c r="F108" s="38">
        <f t="shared" si="56"/>
        <v>10.75</v>
      </c>
      <c r="G108" s="38">
        <f t="shared" ref="G108:G113" si="57">F108/$F$111*$G$111</f>
        <v>26.293261587379234</v>
      </c>
      <c r="H108" s="45">
        <v>27.45</v>
      </c>
      <c r="I108" s="38">
        <f>H108/$H$111*$I$111</f>
        <v>177.78497409326425</v>
      </c>
      <c r="J108" s="38">
        <f t="shared" ref="J108:J113" si="58">G108+I108</f>
        <v>204.0782356806435</v>
      </c>
      <c r="K108" s="38">
        <v>33</v>
      </c>
      <c r="L108" s="38">
        <f t="shared" ref="L108:L113" si="59">K108/$K$111*$L$111</f>
        <v>281.65007112375537</v>
      </c>
      <c r="M108" s="38">
        <v>110</v>
      </c>
      <c r="N108" s="38">
        <f>M108/$M$111*$N$111</f>
        <v>110.00000000000001</v>
      </c>
      <c r="O108" s="38">
        <f t="shared" ref="O108:O113" si="60">F108+H108+K108+M108</f>
        <v>181.2</v>
      </c>
      <c r="P108" s="38">
        <f t="shared" ref="P108:P113" si="61">J108+L108+N108</f>
        <v>595.72830680439893</v>
      </c>
      <c r="Q108" s="62"/>
      <c r="R108" s="50"/>
      <c r="S108" s="100"/>
    </row>
    <row r="109" spans="1:19" ht="30" customHeight="1" x14ac:dyDescent="0.25">
      <c r="A109" s="85">
        <v>3</v>
      </c>
      <c r="B109" s="128" t="s">
        <v>443</v>
      </c>
      <c r="C109" s="87" t="s">
        <v>442</v>
      </c>
      <c r="D109" s="82" t="s">
        <v>818</v>
      </c>
      <c r="E109" s="38">
        <v>162.42500000000001</v>
      </c>
      <c r="F109" s="38">
        <f t="shared" ref="F109:F112" si="62">E109/4</f>
        <v>40.606250000000003</v>
      </c>
      <c r="G109" s="38">
        <f t="shared" si="57"/>
        <v>99.318209612327266</v>
      </c>
      <c r="H109" s="38">
        <v>0</v>
      </c>
      <c r="I109" s="38">
        <f t="shared" ref="I109:I110" si="63">H109/$H$111*$I$111</f>
        <v>0</v>
      </c>
      <c r="J109" s="38">
        <f t="shared" si="58"/>
        <v>99.318209612327266</v>
      </c>
      <c r="K109" s="38">
        <v>0</v>
      </c>
      <c r="L109" s="38">
        <f t="shared" si="59"/>
        <v>0</v>
      </c>
      <c r="M109" s="38">
        <v>0</v>
      </c>
      <c r="N109" s="38">
        <f t="shared" ref="N109" si="64">M109/$M$111*$N$111</f>
        <v>0</v>
      </c>
      <c r="O109" s="38">
        <f t="shared" si="60"/>
        <v>40.606250000000003</v>
      </c>
      <c r="P109" s="38">
        <f t="shared" si="61"/>
        <v>99.318209612327266</v>
      </c>
      <c r="Q109" s="62"/>
      <c r="R109" s="50"/>
      <c r="S109" s="100"/>
    </row>
    <row r="110" spans="1:19" ht="30" customHeight="1" x14ac:dyDescent="0.25">
      <c r="A110" s="85">
        <v>4</v>
      </c>
      <c r="B110" s="128" t="s">
        <v>537</v>
      </c>
      <c r="C110" s="87" t="s">
        <v>536</v>
      </c>
      <c r="D110" s="82" t="s">
        <v>818</v>
      </c>
      <c r="E110" s="38">
        <v>0</v>
      </c>
      <c r="F110" s="38">
        <f t="shared" si="62"/>
        <v>0</v>
      </c>
      <c r="G110" s="38">
        <f t="shared" si="57"/>
        <v>0</v>
      </c>
      <c r="H110" s="38">
        <v>0</v>
      </c>
      <c r="I110" s="38">
        <f t="shared" si="63"/>
        <v>0</v>
      </c>
      <c r="J110" s="38">
        <f t="shared" si="58"/>
        <v>0</v>
      </c>
      <c r="K110" s="38">
        <v>0</v>
      </c>
      <c r="L110" s="38">
        <f t="shared" si="59"/>
        <v>0</v>
      </c>
      <c r="M110" s="38">
        <v>0</v>
      </c>
      <c r="N110" s="38">
        <f>M110/$M$111*$N$111</f>
        <v>0</v>
      </c>
      <c r="O110" s="38">
        <f t="shared" si="60"/>
        <v>0</v>
      </c>
      <c r="P110" s="38">
        <f t="shared" si="61"/>
        <v>0</v>
      </c>
      <c r="Q110" s="62"/>
      <c r="R110" s="50"/>
      <c r="S110" s="100"/>
    </row>
    <row r="111" spans="1:19" ht="30" customHeight="1" x14ac:dyDescent="0.25">
      <c r="A111" s="85">
        <v>5</v>
      </c>
      <c r="B111" s="128" t="s">
        <v>539</v>
      </c>
      <c r="C111" s="87" t="s">
        <v>538</v>
      </c>
      <c r="D111" s="82" t="s">
        <v>818</v>
      </c>
      <c r="E111" s="38">
        <v>204.42500000000001</v>
      </c>
      <c r="F111" s="38">
        <f t="shared" si="62"/>
        <v>51.106250000000003</v>
      </c>
      <c r="G111" s="38">
        <v>125</v>
      </c>
      <c r="H111" s="38">
        <v>57.9</v>
      </c>
      <c r="I111" s="38">
        <v>375</v>
      </c>
      <c r="J111" s="38">
        <f t="shared" si="58"/>
        <v>500</v>
      </c>
      <c r="K111" s="38">
        <v>35.15</v>
      </c>
      <c r="L111" s="38">
        <v>300</v>
      </c>
      <c r="M111" s="38">
        <v>200</v>
      </c>
      <c r="N111" s="38">
        <v>200</v>
      </c>
      <c r="O111" s="38">
        <f t="shared" si="60"/>
        <v>344.15625</v>
      </c>
      <c r="P111" s="38">
        <f t="shared" si="61"/>
        <v>1000</v>
      </c>
      <c r="Q111" s="62"/>
      <c r="R111" s="50"/>
      <c r="S111" s="100"/>
    </row>
    <row r="112" spans="1:19" ht="30" customHeight="1" x14ac:dyDescent="0.25">
      <c r="A112" s="85">
        <v>6</v>
      </c>
      <c r="B112" s="128" t="s">
        <v>541</v>
      </c>
      <c r="C112" s="87" t="s">
        <v>540</v>
      </c>
      <c r="D112" s="82" t="s">
        <v>818</v>
      </c>
      <c r="E112" s="38">
        <v>21.945</v>
      </c>
      <c r="F112" s="38">
        <f t="shared" si="62"/>
        <v>5.4862500000000001</v>
      </c>
      <c r="G112" s="38">
        <f t="shared" si="57"/>
        <v>13.418735477559006</v>
      </c>
      <c r="H112" s="38">
        <v>0</v>
      </c>
      <c r="I112" s="38">
        <f>H112/H111*I111</f>
        <v>0</v>
      </c>
      <c r="J112" s="38">
        <f t="shared" si="58"/>
        <v>13.418735477559006</v>
      </c>
      <c r="K112" s="38">
        <v>0</v>
      </c>
      <c r="L112" s="38">
        <f t="shared" si="59"/>
        <v>0</v>
      </c>
      <c r="M112" s="38">
        <v>0</v>
      </c>
      <c r="N112" s="38">
        <f>M112/M111*N111</f>
        <v>0</v>
      </c>
      <c r="O112" s="38">
        <f t="shared" si="60"/>
        <v>5.4862500000000001</v>
      </c>
      <c r="P112" s="38">
        <f t="shared" si="61"/>
        <v>13.418735477559006</v>
      </c>
      <c r="Q112" s="62"/>
      <c r="R112" s="50"/>
      <c r="S112" s="100"/>
    </row>
    <row r="113" spans="1:19" ht="30" customHeight="1" x14ac:dyDescent="0.25">
      <c r="A113" s="85">
        <v>7</v>
      </c>
      <c r="B113" s="121" t="s">
        <v>435</v>
      </c>
      <c r="C113" s="112" t="s">
        <v>434</v>
      </c>
      <c r="D113" s="82" t="s">
        <v>818</v>
      </c>
      <c r="E113" s="38">
        <v>12.9</v>
      </c>
      <c r="F113" s="38">
        <f>E113/4</f>
        <v>3.2250000000000001</v>
      </c>
      <c r="G113" s="38">
        <f t="shared" si="57"/>
        <v>7.8879784762137701</v>
      </c>
      <c r="H113" s="38">
        <v>52.5</v>
      </c>
      <c r="I113" s="38">
        <f>H113/$H$111*$I$111</f>
        <v>340.02590673575128</v>
      </c>
      <c r="J113" s="38">
        <f t="shared" si="58"/>
        <v>347.91388521196507</v>
      </c>
      <c r="K113" s="38">
        <v>25</v>
      </c>
      <c r="L113" s="38">
        <f t="shared" si="59"/>
        <v>213.37126600284498</v>
      </c>
      <c r="M113" s="38">
        <v>40</v>
      </c>
      <c r="N113" s="38">
        <f>M113/$M$111*$N$111</f>
        <v>40</v>
      </c>
      <c r="O113" s="38">
        <f t="shared" si="60"/>
        <v>120.72499999999999</v>
      </c>
      <c r="P113" s="38">
        <f t="shared" si="61"/>
        <v>601.28515121481007</v>
      </c>
      <c r="Q113" s="60"/>
      <c r="R113" s="50"/>
      <c r="S113" s="100"/>
    </row>
    <row r="114" spans="1:19" x14ac:dyDescent="0.25">
      <c r="A114" s="50"/>
      <c r="B114" s="50"/>
      <c r="C114" s="50"/>
      <c r="D114" s="50"/>
      <c r="E114" s="50"/>
      <c r="F114" s="50"/>
      <c r="G114" s="50"/>
      <c r="H114" s="50"/>
      <c r="I114" s="90"/>
      <c r="J114" s="90"/>
      <c r="K114" s="50"/>
      <c r="L114" s="90"/>
      <c r="M114" s="50"/>
      <c r="N114" s="90"/>
      <c r="O114" s="50"/>
      <c r="P114" s="50"/>
      <c r="Q114" s="50"/>
      <c r="R114" s="50"/>
      <c r="S114" s="100"/>
    </row>
    <row r="115" spans="1:19" x14ac:dyDescent="0.25">
      <c r="A115" s="50"/>
      <c r="B115" s="50"/>
      <c r="C115" s="50"/>
      <c r="D115" s="50"/>
      <c r="E115" s="50"/>
      <c r="F115" s="50"/>
      <c r="G115" s="50"/>
      <c r="H115" s="50"/>
      <c r="I115" s="90"/>
      <c r="J115" s="90"/>
      <c r="K115" s="50"/>
      <c r="L115" s="90"/>
      <c r="M115" s="50"/>
      <c r="N115" s="90"/>
      <c r="O115" s="50"/>
      <c r="P115" s="50"/>
      <c r="Q115" s="50"/>
      <c r="R115" s="50"/>
      <c r="S115" s="100"/>
    </row>
    <row r="116" spans="1:19" x14ac:dyDescent="0.25">
      <c r="A116" s="50"/>
      <c r="B116" s="50"/>
      <c r="C116" s="50"/>
      <c r="D116" s="50"/>
      <c r="E116" s="50"/>
      <c r="F116" s="50"/>
      <c r="G116" s="50"/>
      <c r="H116" s="50"/>
      <c r="I116" s="90"/>
      <c r="J116" s="90"/>
      <c r="K116" s="50"/>
      <c r="L116" s="90"/>
      <c r="M116" s="50"/>
      <c r="N116" s="90"/>
      <c r="O116" s="50"/>
      <c r="P116" s="50"/>
      <c r="Q116" s="50"/>
      <c r="R116" s="50"/>
      <c r="S116" s="100"/>
    </row>
    <row r="117" spans="1:19" x14ac:dyDescent="0.25">
      <c r="A117" s="50"/>
      <c r="B117" s="50"/>
      <c r="C117" s="50"/>
      <c r="D117" s="50"/>
      <c r="E117" s="50"/>
      <c r="F117" s="50"/>
      <c r="G117" s="50"/>
      <c r="H117" s="50"/>
      <c r="I117" s="90"/>
      <c r="J117" s="90"/>
      <c r="K117" s="50"/>
      <c r="L117" s="90"/>
      <c r="M117" s="50"/>
      <c r="N117" s="90"/>
      <c r="O117" s="50"/>
      <c r="P117" s="50"/>
      <c r="Q117" s="50"/>
      <c r="R117" s="50"/>
      <c r="S117" s="100"/>
    </row>
    <row r="118" spans="1:19" x14ac:dyDescent="0.25">
      <c r="A118" s="50"/>
      <c r="B118" s="50"/>
      <c r="C118" s="50"/>
      <c r="D118" s="50"/>
      <c r="E118" s="50"/>
      <c r="F118" s="50"/>
      <c r="G118" s="50"/>
      <c r="H118" s="50"/>
      <c r="I118" s="90"/>
      <c r="J118" s="90"/>
      <c r="K118" s="50"/>
      <c r="L118" s="90"/>
      <c r="M118" s="50"/>
      <c r="N118" s="90"/>
      <c r="O118" s="50"/>
      <c r="P118" s="50"/>
      <c r="Q118" s="50"/>
      <c r="R118" s="50"/>
      <c r="S118" s="100"/>
    </row>
    <row r="119" spans="1:19" x14ac:dyDescent="0.25">
      <c r="A119" s="50"/>
      <c r="B119" s="50"/>
      <c r="C119" s="50"/>
      <c r="D119" s="50"/>
      <c r="E119" s="50"/>
      <c r="F119" s="50"/>
      <c r="G119" s="50"/>
      <c r="H119" s="50"/>
      <c r="I119" s="90"/>
      <c r="J119" s="90"/>
      <c r="K119" s="50"/>
      <c r="L119" s="90"/>
      <c r="M119" s="50"/>
      <c r="N119" s="90"/>
      <c r="O119" s="50"/>
      <c r="P119" s="50"/>
      <c r="Q119" s="50"/>
      <c r="R119" s="50"/>
      <c r="S119" s="100"/>
    </row>
    <row r="120" spans="1:19" x14ac:dyDescent="0.25">
      <c r="A120" s="50"/>
      <c r="B120" s="50"/>
      <c r="C120" s="50"/>
      <c r="D120" s="50"/>
      <c r="E120" s="50"/>
      <c r="F120" s="50"/>
      <c r="G120" s="50"/>
      <c r="H120" s="50"/>
      <c r="I120" s="90"/>
      <c r="J120" s="90"/>
      <c r="K120" s="50"/>
      <c r="L120" s="90"/>
      <c r="M120" s="50"/>
      <c r="N120" s="90"/>
      <c r="O120" s="50"/>
      <c r="P120" s="50"/>
      <c r="Q120" s="50"/>
      <c r="R120" s="50"/>
      <c r="S120" s="100"/>
    </row>
    <row r="121" spans="1:19" x14ac:dyDescent="0.25">
      <c r="A121" s="50"/>
      <c r="B121" s="50"/>
      <c r="C121" s="50"/>
      <c r="D121" s="50"/>
      <c r="E121" s="50"/>
      <c r="F121" s="50"/>
      <c r="G121" s="50"/>
      <c r="H121" s="50"/>
      <c r="I121" s="90"/>
      <c r="J121" s="90"/>
      <c r="K121" s="50"/>
      <c r="L121" s="90"/>
      <c r="M121" s="50"/>
      <c r="N121" s="90"/>
      <c r="O121" s="50"/>
      <c r="P121" s="50"/>
      <c r="Q121" s="50"/>
      <c r="R121" s="50"/>
      <c r="S121" s="100"/>
    </row>
    <row r="122" spans="1:19" x14ac:dyDescent="0.25">
      <c r="A122" s="50"/>
      <c r="B122" s="50"/>
      <c r="C122" s="50"/>
      <c r="D122" s="50"/>
      <c r="E122" s="50"/>
      <c r="F122" s="50"/>
      <c r="G122" s="50"/>
      <c r="H122" s="50"/>
      <c r="I122" s="90"/>
      <c r="J122" s="90"/>
      <c r="K122" s="50"/>
      <c r="L122" s="90"/>
      <c r="M122" s="50"/>
      <c r="N122" s="90"/>
      <c r="O122" s="50"/>
      <c r="P122" s="50"/>
      <c r="Q122" s="50"/>
      <c r="R122" s="50"/>
      <c r="S122" s="100"/>
    </row>
    <row r="123" spans="1:19" x14ac:dyDescent="0.25">
      <c r="A123" s="50"/>
      <c r="B123" s="50"/>
      <c r="C123" s="50"/>
      <c r="D123" s="50"/>
      <c r="E123" s="50"/>
      <c r="F123" s="50"/>
      <c r="G123" s="50"/>
      <c r="H123" s="50"/>
      <c r="I123" s="90"/>
      <c r="J123" s="90"/>
      <c r="K123" s="50"/>
      <c r="L123" s="90"/>
      <c r="M123" s="50"/>
      <c r="N123" s="90"/>
      <c r="O123" s="50"/>
      <c r="P123" s="50"/>
      <c r="Q123" s="50"/>
      <c r="R123" s="50"/>
      <c r="S123" s="100"/>
    </row>
    <row r="124" spans="1:19" x14ac:dyDescent="0.25">
      <c r="A124" s="50"/>
      <c r="B124" s="50"/>
      <c r="C124" s="50"/>
      <c r="D124" s="50"/>
      <c r="E124" s="50"/>
      <c r="F124" s="50"/>
      <c r="G124" s="50"/>
      <c r="H124" s="50"/>
      <c r="I124" s="90"/>
      <c r="J124" s="90"/>
      <c r="K124" s="50"/>
      <c r="L124" s="90"/>
      <c r="M124" s="50"/>
      <c r="N124" s="90"/>
      <c r="O124" s="50"/>
      <c r="P124" s="50"/>
      <c r="Q124" s="50"/>
      <c r="R124" s="50"/>
      <c r="S124" s="100"/>
    </row>
    <row r="125" spans="1:19" x14ac:dyDescent="0.25">
      <c r="A125" s="50"/>
      <c r="B125" s="50"/>
      <c r="C125" s="50"/>
      <c r="D125" s="50"/>
      <c r="E125" s="50"/>
      <c r="F125" s="50"/>
      <c r="G125" s="50"/>
      <c r="H125" s="50"/>
      <c r="I125" s="90"/>
      <c r="J125" s="90"/>
      <c r="K125" s="50"/>
      <c r="L125" s="90"/>
      <c r="M125" s="50"/>
      <c r="N125" s="90"/>
      <c r="O125" s="50"/>
      <c r="P125" s="50"/>
      <c r="Q125" s="50"/>
      <c r="R125" s="50"/>
      <c r="S125" s="100"/>
    </row>
    <row r="126" spans="1:19" x14ac:dyDescent="0.25">
      <c r="A126" s="50"/>
      <c r="B126" s="50"/>
      <c r="C126" s="50"/>
      <c r="D126" s="50"/>
      <c r="E126" s="50"/>
      <c r="F126" s="50"/>
      <c r="G126" s="50"/>
      <c r="H126" s="50"/>
      <c r="I126" s="90"/>
      <c r="J126" s="90"/>
      <c r="K126" s="50"/>
      <c r="L126" s="90"/>
      <c r="M126" s="50"/>
      <c r="N126" s="90"/>
      <c r="O126" s="50"/>
      <c r="P126" s="50"/>
      <c r="Q126" s="50"/>
      <c r="R126" s="50"/>
      <c r="S126" s="100"/>
    </row>
    <row r="127" spans="1:19" x14ac:dyDescent="0.25">
      <c r="A127" s="50"/>
      <c r="B127" s="50"/>
      <c r="C127" s="50"/>
      <c r="D127" s="50"/>
      <c r="E127" s="50"/>
      <c r="F127" s="50"/>
      <c r="G127" s="50"/>
      <c r="H127" s="50"/>
      <c r="I127" s="90"/>
      <c r="J127" s="90"/>
      <c r="K127" s="50"/>
      <c r="L127" s="90"/>
      <c r="M127" s="50"/>
      <c r="N127" s="90"/>
      <c r="O127" s="50"/>
      <c r="P127" s="50"/>
      <c r="Q127" s="50"/>
      <c r="R127" s="50"/>
      <c r="S127" s="100"/>
    </row>
    <row r="128" spans="1:19" x14ac:dyDescent="0.25">
      <c r="A128" s="50"/>
      <c r="B128" s="50"/>
      <c r="C128" s="50"/>
      <c r="D128" s="50"/>
      <c r="E128" s="50"/>
      <c r="F128" s="50"/>
      <c r="G128" s="50"/>
      <c r="H128" s="50"/>
      <c r="I128" s="90"/>
      <c r="J128" s="90"/>
      <c r="K128" s="50"/>
      <c r="L128" s="90"/>
      <c r="M128" s="50"/>
      <c r="N128" s="90"/>
      <c r="O128" s="50"/>
      <c r="P128" s="50"/>
      <c r="Q128" s="50"/>
      <c r="R128" s="50"/>
      <c r="S128" s="100"/>
    </row>
    <row r="129" spans="1:19" x14ac:dyDescent="0.25">
      <c r="A129" s="50"/>
      <c r="B129" s="50"/>
      <c r="C129" s="50"/>
      <c r="D129" s="50"/>
      <c r="E129" s="50"/>
      <c r="F129" s="50"/>
      <c r="G129" s="50"/>
      <c r="H129" s="50"/>
      <c r="I129" s="90"/>
      <c r="J129" s="90"/>
      <c r="K129" s="50"/>
      <c r="L129" s="90"/>
      <c r="M129" s="50"/>
      <c r="N129" s="90"/>
      <c r="O129" s="50"/>
      <c r="P129" s="50"/>
      <c r="Q129" s="50"/>
      <c r="R129" s="50"/>
      <c r="S129" s="100"/>
    </row>
    <row r="130" spans="1:19" x14ac:dyDescent="0.25">
      <c r="A130" s="50"/>
      <c r="B130" s="50"/>
      <c r="C130" s="50"/>
      <c r="D130" s="50"/>
      <c r="E130" s="50"/>
      <c r="F130" s="50"/>
      <c r="G130" s="50"/>
      <c r="H130" s="50"/>
      <c r="I130" s="90"/>
      <c r="J130" s="90"/>
      <c r="K130" s="50"/>
      <c r="L130" s="90"/>
      <c r="M130" s="50"/>
      <c r="N130" s="90"/>
      <c r="O130" s="50"/>
      <c r="P130" s="50"/>
      <c r="Q130" s="50"/>
      <c r="R130" s="50"/>
      <c r="S130" s="100"/>
    </row>
    <row r="131" spans="1:19" x14ac:dyDescent="0.25">
      <c r="A131" s="50"/>
      <c r="B131" s="50"/>
      <c r="C131" s="50"/>
      <c r="D131" s="50"/>
      <c r="E131" s="50"/>
      <c r="F131" s="50"/>
      <c r="G131" s="50"/>
      <c r="H131" s="50"/>
      <c r="I131" s="90"/>
      <c r="J131" s="90"/>
      <c r="K131" s="50"/>
      <c r="L131" s="90"/>
      <c r="M131" s="50"/>
      <c r="N131" s="90"/>
      <c r="O131" s="50"/>
      <c r="P131" s="50"/>
      <c r="Q131" s="50"/>
      <c r="R131" s="50"/>
      <c r="S131" s="100"/>
    </row>
    <row r="132" spans="1:19" x14ac:dyDescent="0.25">
      <c r="A132" s="50"/>
      <c r="B132" s="50"/>
      <c r="C132" s="50"/>
      <c r="D132" s="50"/>
      <c r="E132" s="50"/>
      <c r="F132" s="50"/>
      <c r="G132" s="50"/>
      <c r="H132" s="50"/>
      <c r="I132" s="90"/>
      <c r="J132" s="90"/>
      <c r="K132" s="50"/>
      <c r="L132" s="90"/>
      <c r="M132" s="50"/>
      <c r="N132" s="90"/>
      <c r="O132" s="50"/>
      <c r="P132" s="50"/>
      <c r="Q132" s="50"/>
      <c r="R132" s="50"/>
      <c r="S132" s="100"/>
    </row>
    <row r="133" spans="1:19" x14ac:dyDescent="0.25">
      <c r="A133" s="50"/>
      <c r="B133" s="50"/>
      <c r="C133" s="50"/>
      <c r="D133" s="50"/>
      <c r="E133" s="50"/>
      <c r="F133" s="50"/>
      <c r="G133" s="50"/>
      <c r="H133" s="50"/>
      <c r="I133" s="90"/>
      <c r="J133" s="90"/>
      <c r="K133" s="50"/>
      <c r="L133" s="90"/>
      <c r="M133" s="50"/>
      <c r="N133" s="90"/>
      <c r="O133" s="50"/>
      <c r="P133" s="50"/>
      <c r="Q133" s="50"/>
      <c r="R133" s="50"/>
      <c r="S133" s="100"/>
    </row>
    <row r="134" spans="1:19" x14ac:dyDescent="0.25">
      <c r="A134" s="50"/>
      <c r="B134" s="50"/>
      <c r="C134" s="50"/>
      <c r="D134" s="50"/>
      <c r="E134" s="50"/>
      <c r="F134" s="50"/>
      <c r="G134" s="50"/>
      <c r="H134" s="50"/>
      <c r="I134" s="90"/>
      <c r="J134" s="90"/>
      <c r="K134" s="50"/>
      <c r="L134" s="90"/>
      <c r="M134" s="50"/>
      <c r="N134" s="90"/>
      <c r="O134" s="50"/>
      <c r="P134" s="50"/>
      <c r="Q134" s="50"/>
      <c r="R134" s="50"/>
      <c r="S134" s="100"/>
    </row>
    <row r="135" spans="1:19" x14ac:dyDescent="0.25">
      <c r="A135" s="50"/>
      <c r="B135" s="50"/>
      <c r="C135" s="50"/>
      <c r="D135" s="50"/>
      <c r="E135" s="50"/>
      <c r="F135" s="50"/>
      <c r="G135" s="50"/>
      <c r="H135" s="50"/>
      <c r="I135" s="90"/>
      <c r="J135" s="90"/>
      <c r="K135" s="50"/>
      <c r="L135" s="90"/>
      <c r="M135" s="50"/>
      <c r="N135" s="90"/>
      <c r="O135" s="50"/>
      <c r="P135" s="50"/>
      <c r="Q135" s="50"/>
      <c r="R135" s="50"/>
      <c r="S135" s="100"/>
    </row>
    <row r="136" spans="1:19" x14ac:dyDescent="0.25">
      <c r="A136" s="50"/>
      <c r="B136" s="50"/>
      <c r="C136" s="50"/>
      <c r="D136" s="50"/>
      <c r="E136" s="50"/>
      <c r="F136" s="50"/>
      <c r="G136" s="50"/>
      <c r="H136" s="50"/>
      <c r="I136" s="90"/>
      <c r="J136" s="90"/>
      <c r="K136" s="50"/>
      <c r="L136" s="90"/>
      <c r="M136" s="50"/>
      <c r="N136" s="90"/>
      <c r="O136" s="50"/>
      <c r="P136" s="50"/>
      <c r="Q136" s="50"/>
      <c r="R136" s="50"/>
      <c r="S136" s="100"/>
    </row>
    <row r="137" spans="1:19" x14ac:dyDescent="0.25">
      <c r="A137" s="50"/>
      <c r="B137" s="50"/>
      <c r="C137" s="50"/>
      <c r="D137" s="50"/>
      <c r="E137" s="50"/>
      <c r="F137" s="50"/>
      <c r="G137" s="50"/>
      <c r="H137" s="50"/>
      <c r="I137" s="90"/>
      <c r="J137" s="90"/>
      <c r="K137" s="50"/>
      <c r="L137" s="90"/>
      <c r="M137" s="50"/>
      <c r="N137" s="90"/>
      <c r="O137" s="50"/>
      <c r="P137" s="50"/>
      <c r="Q137" s="50"/>
      <c r="R137" s="50"/>
      <c r="S137" s="100"/>
    </row>
    <row r="138" spans="1:19" x14ac:dyDescent="0.25">
      <c r="A138" s="50"/>
      <c r="B138" s="50"/>
      <c r="C138" s="50"/>
      <c r="D138" s="50"/>
      <c r="E138" s="50"/>
      <c r="F138" s="50"/>
      <c r="G138" s="50"/>
      <c r="H138" s="50"/>
      <c r="I138" s="90"/>
      <c r="J138" s="90"/>
      <c r="K138" s="50"/>
      <c r="L138" s="90"/>
      <c r="M138" s="50"/>
      <c r="N138" s="90"/>
      <c r="O138" s="50"/>
      <c r="P138" s="50"/>
      <c r="Q138" s="50"/>
      <c r="R138" s="50"/>
      <c r="S138" s="100"/>
    </row>
    <row r="139" spans="1:19" x14ac:dyDescent="0.25">
      <c r="A139" s="50"/>
      <c r="B139" s="50"/>
      <c r="C139" s="50"/>
      <c r="D139" s="50"/>
      <c r="E139" s="50"/>
      <c r="F139" s="50"/>
      <c r="G139" s="50"/>
      <c r="H139" s="50"/>
      <c r="I139" s="90"/>
      <c r="J139" s="90"/>
      <c r="K139" s="50"/>
      <c r="L139" s="90"/>
      <c r="M139" s="50"/>
      <c r="N139" s="90"/>
      <c r="O139" s="50"/>
      <c r="P139" s="50"/>
      <c r="Q139" s="50"/>
      <c r="R139" s="50"/>
      <c r="S139" s="100"/>
    </row>
    <row r="140" spans="1:19" x14ac:dyDescent="0.25">
      <c r="A140" s="50"/>
      <c r="B140" s="50"/>
      <c r="C140" s="50"/>
      <c r="D140" s="50"/>
      <c r="E140" s="50"/>
      <c r="F140" s="50"/>
      <c r="G140" s="50"/>
      <c r="H140" s="50"/>
      <c r="I140" s="90"/>
      <c r="J140" s="90"/>
      <c r="K140" s="50"/>
      <c r="L140" s="90"/>
      <c r="M140" s="50"/>
      <c r="N140" s="90"/>
      <c r="O140" s="50"/>
      <c r="P140" s="50"/>
      <c r="Q140" s="50"/>
      <c r="R140" s="50"/>
      <c r="S140" s="100"/>
    </row>
    <row r="141" spans="1:19" x14ac:dyDescent="0.25">
      <c r="A141" s="50"/>
      <c r="B141" s="50"/>
      <c r="C141" s="50"/>
      <c r="D141" s="50"/>
      <c r="E141" s="50"/>
      <c r="F141" s="50"/>
      <c r="G141" s="50"/>
      <c r="H141" s="50"/>
      <c r="I141" s="90"/>
      <c r="J141" s="90"/>
      <c r="K141" s="50"/>
      <c r="L141" s="90"/>
      <c r="M141" s="50"/>
      <c r="N141" s="90"/>
      <c r="O141" s="50"/>
      <c r="P141" s="50"/>
      <c r="Q141" s="50"/>
      <c r="R141" s="50"/>
      <c r="S141" s="100"/>
    </row>
    <row r="142" spans="1:19" x14ac:dyDescent="0.25">
      <c r="A142" s="50"/>
      <c r="B142" s="50"/>
      <c r="C142" s="50"/>
      <c r="D142" s="50"/>
      <c r="E142" s="50"/>
      <c r="F142" s="50"/>
      <c r="G142" s="50"/>
      <c r="H142" s="50"/>
      <c r="I142" s="90"/>
      <c r="J142" s="90"/>
      <c r="K142" s="50"/>
      <c r="L142" s="90"/>
      <c r="M142" s="50"/>
      <c r="N142" s="90"/>
      <c r="O142" s="50"/>
      <c r="P142" s="50"/>
      <c r="Q142" s="50"/>
      <c r="R142" s="50"/>
      <c r="S142" s="100"/>
    </row>
    <row r="143" spans="1:19" x14ac:dyDescent="0.25">
      <c r="A143" s="50"/>
      <c r="B143" s="50"/>
      <c r="C143" s="50"/>
      <c r="D143" s="50"/>
      <c r="E143" s="50"/>
      <c r="F143" s="50"/>
      <c r="G143" s="50"/>
      <c r="H143" s="50"/>
      <c r="I143" s="90"/>
      <c r="J143" s="90"/>
      <c r="K143" s="50"/>
      <c r="L143" s="90"/>
      <c r="M143" s="50"/>
      <c r="N143" s="90"/>
      <c r="O143" s="50"/>
      <c r="P143" s="50"/>
      <c r="Q143" s="50"/>
      <c r="R143" s="50"/>
      <c r="S143" s="100"/>
    </row>
    <row r="144" spans="1:19" x14ac:dyDescent="0.25">
      <c r="A144" s="50"/>
      <c r="B144" s="50"/>
      <c r="C144" s="50"/>
      <c r="D144" s="50"/>
      <c r="E144" s="50"/>
      <c r="F144" s="50"/>
      <c r="G144" s="50"/>
      <c r="H144" s="50"/>
      <c r="I144" s="90"/>
      <c r="J144" s="90"/>
      <c r="K144" s="50"/>
      <c r="L144" s="90"/>
      <c r="M144" s="50"/>
      <c r="N144" s="90"/>
      <c r="O144" s="50"/>
      <c r="P144" s="50"/>
      <c r="Q144" s="50"/>
      <c r="R144" s="50"/>
      <c r="S144" s="100"/>
    </row>
    <row r="145" spans="1:19" x14ac:dyDescent="0.25">
      <c r="A145" s="50"/>
      <c r="B145" s="50"/>
      <c r="C145" s="50"/>
      <c r="D145" s="50"/>
      <c r="E145" s="50"/>
      <c r="F145" s="50"/>
      <c r="G145" s="50"/>
      <c r="H145" s="50"/>
      <c r="I145" s="90"/>
      <c r="J145" s="90"/>
      <c r="K145" s="50"/>
      <c r="L145" s="90"/>
      <c r="M145" s="50"/>
      <c r="N145" s="90"/>
      <c r="O145" s="50"/>
      <c r="P145" s="50"/>
      <c r="Q145" s="50"/>
      <c r="R145" s="50"/>
      <c r="S145" s="100"/>
    </row>
    <row r="146" spans="1:19" x14ac:dyDescent="0.25">
      <c r="A146" s="50"/>
      <c r="B146" s="50"/>
      <c r="C146" s="50"/>
      <c r="D146" s="50"/>
      <c r="E146" s="50"/>
      <c r="F146" s="50"/>
      <c r="G146" s="50"/>
      <c r="H146" s="50"/>
      <c r="I146" s="90"/>
      <c r="J146" s="90"/>
      <c r="K146" s="50"/>
      <c r="L146" s="90"/>
      <c r="M146" s="50"/>
      <c r="N146" s="90"/>
      <c r="O146" s="50"/>
      <c r="P146" s="50"/>
      <c r="Q146" s="50"/>
      <c r="R146" s="50"/>
      <c r="S146" s="100"/>
    </row>
    <row r="147" spans="1:19" x14ac:dyDescent="0.25">
      <c r="A147" s="50"/>
      <c r="B147" s="50"/>
      <c r="C147" s="50"/>
      <c r="D147" s="50"/>
      <c r="E147" s="50"/>
      <c r="F147" s="50"/>
      <c r="G147" s="50"/>
      <c r="H147" s="50"/>
      <c r="I147" s="90"/>
      <c r="J147" s="90"/>
      <c r="K147" s="50"/>
      <c r="L147" s="90"/>
      <c r="M147" s="50"/>
      <c r="N147" s="90"/>
      <c r="O147" s="50"/>
      <c r="P147" s="50"/>
      <c r="Q147" s="50"/>
      <c r="R147" s="50"/>
      <c r="S147" s="100"/>
    </row>
    <row r="148" spans="1:19" x14ac:dyDescent="0.25">
      <c r="A148" s="50"/>
      <c r="B148" s="50"/>
      <c r="C148" s="50"/>
      <c r="D148" s="50"/>
      <c r="E148" s="50"/>
      <c r="F148" s="50"/>
      <c r="G148" s="50"/>
      <c r="H148" s="50"/>
      <c r="I148" s="90"/>
      <c r="J148" s="90"/>
      <c r="K148" s="50"/>
      <c r="L148" s="90"/>
      <c r="M148" s="50"/>
      <c r="N148" s="90"/>
      <c r="O148" s="50"/>
      <c r="P148" s="50"/>
      <c r="Q148" s="50"/>
      <c r="R148" s="50"/>
      <c r="S148" s="100"/>
    </row>
    <row r="149" spans="1:19" x14ac:dyDescent="0.25">
      <c r="A149" s="50"/>
      <c r="B149" s="50"/>
      <c r="C149" s="50"/>
      <c r="D149" s="50"/>
      <c r="E149" s="50"/>
      <c r="F149" s="50"/>
      <c r="G149" s="50"/>
      <c r="H149" s="50"/>
      <c r="I149" s="90"/>
      <c r="J149" s="90"/>
      <c r="K149" s="50"/>
      <c r="L149" s="90"/>
      <c r="M149" s="50"/>
      <c r="N149" s="90"/>
      <c r="O149" s="50"/>
      <c r="P149" s="50"/>
      <c r="Q149" s="50"/>
      <c r="R149" s="50"/>
      <c r="S149" s="100"/>
    </row>
    <row r="150" spans="1:19" x14ac:dyDescent="0.25">
      <c r="A150" s="50"/>
      <c r="B150" s="50"/>
      <c r="C150" s="50"/>
      <c r="D150" s="50"/>
      <c r="E150" s="50"/>
      <c r="F150" s="50"/>
      <c r="G150" s="50"/>
      <c r="H150" s="50"/>
      <c r="I150" s="90"/>
      <c r="J150" s="90"/>
      <c r="K150" s="50"/>
      <c r="L150" s="90"/>
      <c r="M150" s="50"/>
      <c r="N150" s="90"/>
      <c r="O150" s="50"/>
      <c r="P150" s="50"/>
      <c r="Q150" s="50"/>
      <c r="R150" s="50"/>
      <c r="S150" s="100"/>
    </row>
    <row r="151" spans="1:19" x14ac:dyDescent="0.25">
      <c r="A151" s="50"/>
      <c r="B151" s="50"/>
      <c r="C151" s="50"/>
      <c r="D151" s="50"/>
      <c r="E151" s="50"/>
      <c r="F151" s="50"/>
      <c r="G151" s="50"/>
      <c r="H151" s="50"/>
      <c r="I151" s="90"/>
      <c r="J151" s="90"/>
      <c r="K151" s="50"/>
      <c r="L151" s="90"/>
      <c r="M151" s="50"/>
      <c r="N151" s="90"/>
      <c r="O151" s="50"/>
      <c r="P151" s="50"/>
      <c r="Q151" s="50"/>
      <c r="R151" s="50"/>
      <c r="S151" s="100"/>
    </row>
    <row r="152" spans="1:19" x14ac:dyDescent="0.25">
      <c r="A152" s="50"/>
      <c r="B152" s="50"/>
      <c r="C152" s="50"/>
      <c r="D152" s="50"/>
      <c r="E152" s="50"/>
      <c r="F152" s="50"/>
      <c r="G152" s="50"/>
      <c r="H152" s="50"/>
      <c r="I152" s="90"/>
      <c r="J152" s="90"/>
      <c r="K152" s="50"/>
      <c r="L152" s="90"/>
      <c r="M152" s="50"/>
      <c r="N152" s="90"/>
      <c r="O152" s="50"/>
      <c r="P152" s="50"/>
      <c r="Q152" s="50"/>
      <c r="R152" s="50"/>
      <c r="S152" s="100"/>
    </row>
    <row r="153" spans="1:19" x14ac:dyDescent="0.25">
      <c r="A153" s="50"/>
      <c r="B153" s="50"/>
      <c r="C153" s="50"/>
      <c r="D153" s="50"/>
      <c r="E153" s="50"/>
      <c r="F153" s="50"/>
      <c r="G153" s="50"/>
      <c r="H153" s="50"/>
      <c r="I153" s="90"/>
      <c r="J153" s="90"/>
      <c r="K153" s="50"/>
      <c r="L153" s="90"/>
      <c r="M153" s="50"/>
      <c r="N153" s="90"/>
      <c r="O153" s="50"/>
      <c r="P153" s="50"/>
      <c r="Q153" s="50"/>
      <c r="R153" s="50"/>
      <c r="S153" s="100"/>
    </row>
    <row r="154" spans="1:19" x14ac:dyDescent="0.25">
      <c r="A154" s="50"/>
      <c r="B154" s="50"/>
      <c r="C154" s="50"/>
      <c r="D154" s="50"/>
      <c r="E154" s="50"/>
      <c r="F154" s="50"/>
      <c r="G154" s="50"/>
      <c r="H154" s="50"/>
      <c r="I154" s="90"/>
      <c r="J154" s="90"/>
      <c r="K154" s="50"/>
      <c r="L154" s="90"/>
      <c r="M154" s="50"/>
      <c r="N154" s="90"/>
      <c r="O154" s="50"/>
      <c r="P154" s="50"/>
      <c r="Q154" s="50"/>
      <c r="R154" s="50"/>
      <c r="S154" s="100"/>
    </row>
    <row r="155" spans="1:19" x14ac:dyDescent="0.25">
      <c r="A155" s="50"/>
      <c r="B155" s="50"/>
      <c r="C155" s="50"/>
      <c r="D155" s="50"/>
      <c r="E155" s="50"/>
      <c r="F155" s="50"/>
      <c r="G155" s="50"/>
      <c r="H155" s="50"/>
      <c r="I155" s="90"/>
      <c r="J155" s="90"/>
      <c r="K155" s="50"/>
      <c r="L155" s="90"/>
      <c r="M155" s="50"/>
      <c r="N155" s="90"/>
      <c r="O155" s="50"/>
      <c r="P155" s="50"/>
      <c r="Q155" s="50"/>
      <c r="R155" s="50"/>
      <c r="S155" s="100"/>
    </row>
    <row r="156" spans="1:19" x14ac:dyDescent="0.25">
      <c r="A156" s="50"/>
      <c r="B156" s="50"/>
      <c r="C156" s="50"/>
      <c r="D156" s="50"/>
      <c r="E156" s="50"/>
      <c r="F156" s="50"/>
      <c r="G156" s="50"/>
      <c r="H156" s="50"/>
      <c r="I156" s="90"/>
      <c r="J156" s="90"/>
      <c r="K156" s="50"/>
      <c r="L156" s="90"/>
      <c r="M156" s="50"/>
      <c r="N156" s="90"/>
      <c r="O156" s="50"/>
      <c r="P156" s="50"/>
      <c r="Q156" s="50"/>
      <c r="R156" s="50"/>
      <c r="S156" s="100"/>
    </row>
    <row r="157" spans="1:19" x14ac:dyDescent="0.25">
      <c r="A157" s="50"/>
      <c r="B157" s="50"/>
      <c r="C157" s="50"/>
      <c r="D157" s="50"/>
      <c r="E157" s="50"/>
      <c r="F157" s="50"/>
      <c r="G157" s="50"/>
      <c r="H157" s="50"/>
      <c r="I157" s="90"/>
      <c r="J157" s="90"/>
      <c r="K157" s="50"/>
      <c r="L157" s="90"/>
      <c r="M157" s="50"/>
      <c r="N157" s="90"/>
      <c r="O157" s="50"/>
      <c r="P157" s="50"/>
      <c r="Q157" s="50"/>
      <c r="R157" s="50"/>
      <c r="S157" s="100"/>
    </row>
    <row r="158" spans="1:19" x14ac:dyDescent="0.25">
      <c r="A158" s="50"/>
      <c r="B158" s="50"/>
      <c r="C158" s="50"/>
      <c r="D158" s="50"/>
      <c r="E158" s="50"/>
      <c r="F158" s="50"/>
      <c r="G158" s="50"/>
      <c r="H158" s="50"/>
      <c r="I158" s="90"/>
      <c r="J158" s="90"/>
      <c r="K158" s="50"/>
      <c r="L158" s="90"/>
      <c r="M158" s="50"/>
      <c r="N158" s="90"/>
      <c r="O158" s="50"/>
      <c r="P158" s="50"/>
      <c r="Q158" s="50"/>
      <c r="R158" s="50"/>
      <c r="S158" s="100"/>
    </row>
    <row r="159" spans="1:19" x14ac:dyDescent="0.25">
      <c r="A159" s="50"/>
      <c r="B159" s="50"/>
      <c r="C159" s="50"/>
      <c r="D159" s="50"/>
      <c r="E159" s="50"/>
      <c r="F159" s="50"/>
      <c r="G159" s="50"/>
      <c r="H159" s="50"/>
      <c r="I159" s="90"/>
      <c r="J159" s="90"/>
      <c r="K159" s="50"/>
      <c r="L159" s="90"/>
      <c r="M159" s="50"/>
      <c r="N159" s="90"/>
      <c r="O159" s="50"/>
      <c r="P159" s="50"/>
      <c r="Q159" s="50"/>
      <c r="R159" s="50"/>
      <c r="S159" s="100"/>
    </row>
    <row r="160" spans="1:19" x14ac:dyDescent="0.25">
      <c r="A160" s="50"/>
      <c r="B160" s="50"/>
      <c r="C160" s="50"/>
      <c r="D160" s="50"/>
      <c r="E160" s="50"/>
      <c r="F160" s="50"/>
      <c r="G160" s="50"/>
      <c r="H160" s="50"/>
      <c r="I160" s="90"/>
      <c r="J160" s="90"/>
      <c r="K160" s="50"/>
      <c r="L160" s="90"/>
      <c r="M160" s="50"/>
      <c r="N160" s="90"/>
      <c r="O160" s="50"/>
      <c r="P160" s="50"/>
      <c r="Q160" s="50"/>
      <c r="R160" s="50"/>
      <c r="S160" s="100"/>
    </row>
    <row r="161" spans="1:19" x14ac:dyDescent="0.25">
      <c r="A161" s="50"/>
      <c r="B161" s="50"/>
      <c r="C161" s="50"/>
      <c r="D161" s="50"/>
      <c r="E161" s="50"/>
      <c r="F161" s="50"/>
      <c r="G161" s="50"/>
      <c r="H161" s="50"/>
      <c r="I161" s="90"/>
      <c r="J161" s="90"/>
      <c r="K161" s="50"/>
      <c r="L161" s="90"/>
      <c r="M161" s="50"/>
      <c r="N161" s="90"/>
      <c r="O161" s="50"/>
      <c r="P161" s="50"/>
      <c r="Q161" s="50"/>
      <c r="R161" s="50"/>
      <c r="S161" s="100"/>
    </row>
    <row r="162" spans="1:19" x14ac:dyDescent="0.25">
      <c r="A162" s="50"/>
      <c r="B162" s="50"/>
      <c r="C162" s="50"/>
      <c r="D162" s="50"/>
      <c r="E162" s="50"/>
      <c r="F162" s="50"/>
      <c r="G162" s="50"/>
      <c r="H162" s="50"/>
      <c r="I162" s="90"/>
      <c r="J162" s="90"/>
      <c r="K162" s="50"/>
      <c r="L162" s="90"/>
      <c r="M162" s="50"/>
      <c r="N162" s="90"/>
      <c r="O162" s="50"/>
      <c r="P162" s="50"/>
      <c r="Q162" s="50"/>
      <c r="R162" s="50"/>
      <c r="S162" s="100"/>
    </row>
    <row r="163" spans="1:19" x14ac:dyDescent="0.25">
      <c r="A163" s="50"/>
      <c r="B163" s="50"/>
      <c r="C163" s="50"/>
      <c r="D163" s="50"/>
      <c r="E163" s="50"/>
      <c r="F163" s="50"/>
      <c r="G163" s="50"/>
      <c r="H163" s="50"/>
      <c r="I163" s="90"/>
      <c r="J163" s="90"/>
      <c r="K163" s="50"/>
      <c r="L163" s="90"/>
      <c r="M163" s="50"/>
      <c r="N163" s="90"/>
      <c r="O163" s="50"/>
      <c r="P163" s="50"/>
      <c r="Q163" s="50"/>
      <c r="R163" s="50"/>
      <c r="S163" s="100"/>
    </row>
    <row r="164" spans="1:19" x14ac:dyDescent="0.25">
      <c r="A164" s="50"/>
      <c r="B164" s="50"/>
      <c r="C164" s="50"/>
      <c r="D164" s="50"/>
      <c r="E164" s="50"/>
      <c r="F164" s="50"/>
      <c r="G164" s="50"/>
      <c r="H164" s="50"/>
      <c r="I164" s="90"/>
      <c r="J164" s="90"/>
      <c r="K164" s="50"/>
      <c r="L164" s="90"/>
      <c r="M164" s="50"/>
      <c r="N164" s="90"/>
      <c r="O164" s="50"/>
      <c r="P164" s="50"/>
      <c r="Q164" s="50"/>
      <c r="R164" s="50"/>
      <c r="S164" s="100"/>
    </row>
    <row r="165" spans="1:19" x14ac:dyDescent="0.25">
      <c r="A165" s="50"/>
      <c r="B165" s="50"/>
      <c r="C165" s="50"/>
      <c r="D165" s="50"/>
      <c r="E165" s="50"/>
      <c r="F165" s="50"/>
      <c r="G165" s="50"/>
      <c r="H165" s="50"/>
      <c r="I165" s="90"/>
      <c r="J165" s="90"/>
      <c r="K165" s="50"/>
      <c r="L165" s="90"/>
      <c r="M165" s="50"/>
      <c r="N165" s="90"/>
      <c r="O165" s="50"/>
      <c r="P165" s="50"/>
      <c r="Q165" s="50"/>
      <c r="R165" s="50"/>
      <c r="S165" s="100"/>
    </row>
    <row r="166" spans="1:19" x14ac:dyDescent="0.25">
      <c r="A166" s="50"/>
      <c r="B166" s="50"/>
      <c r="C166" s="50"/>
      <c r="D166" s="50"/>
      <c r="E166" s="50"/>
      <c r="F166" s="50"/>
      <c r="G166" s="50"/>
      <c r="H166" s="50"/>
      <c r="I166" s="90"/>
      <c r="J166" s="90"/>
      <c r="K166" s="50"/>
      <c r="L166" s="90"/>
      <c r="M166" s="50"/>
      <c r="N166" s="90"/>
      <c r="O166" s="50"/>
      <c r="P166" s="50"/>
      <c r="Q166" s="50"/>
      <c r="R166" s="50"/>
      <c r="S166" s="100"/>
    </row>
    <row r="167" spans="1:19" x14ac:dyDescent="0.25">
      <c r="A167" s="50"/>
      <c r="B167" s="50"/>
      <c r="C167" s="50"/>
      <c r="D167" s="50"/>
      <c r="E167" s="50"/>
      <c r="F167" s="50"/>
      <c r="G167" s="50"/>
      <c r="H167" s="50"/>
      <c r="I167" s="90"/>
      <c r="J167" s="90"/>
      <c r="K167" s="50"/>
      <c r="L167" s="90"/>
      <c r="M167" s="50"/>
      <c r="N167" s="90"/>
      <c r="O167" s="50"/>
      <c r="P167" s="50"/>
      <c r="Q167" s="50"/>
      <c r="R167" s="50"/>
      <c r="S167" s="100"/>
    </row>
    <row r="168" spans="1:19" x14ac:dyDescent="0.25">
      <c r="A168" s="50"/>
      <c r="B168" s="50"/>
      <c r="C168" s="50"/>
      <c r="D168" s="50"/>
      <c r="E168" s="50"/>
      <c r="F168" s="50"/>
      <c r="G168" s="50"/>
      <c r="H168" s="50"/>
      <c r="I168" s="90"/>
      <c r="J168" s="90"/>
      <c r="K168" s="50"/>
      <c r="L168" s="90"/>
      <c r="M168" s="50"/>
      <c r="N168" s="90"/>
      <c r="O168" s="50"/>
      <c r="P168" s="50"/>
      <c r="Q168" s="50"/>
      <c r="R168" s="50"/>
      <c r="S168" s="100"/>
    </row>
    <row r="169" spans="1:19" x14ac:dyDescent="0.25">
      <c r="A169" s="50"/>
      <c r="B169" s="50"/>
      <c r="C169" s="50"/>
      <c r="D169" s="50"/>
      <c r="E169" s="50"/>
      <c r="F169" s="50"/>
      <c r="G169" s="50"/>
      <c r="H169" s="50"/>
      <c r="I169" s="90"/>
      <c r="J169" s="90"/>
      <c r="K169" s="50"/>
      <c r="L169" s="90"/>
      <c r="M169" s="50"/>
      <c r="N169" s="90"/>
      <c r="O169" s="50"/>
      <c r="P169" s="50"/>
      <c r="Q169" s="50"/>
      <c r="R169" s="50"/>
      <c r="S169" s="100"/>
    </row>
    <row r="170" spans="1:19" x14ac:dyDescent="0.25">
      <c r="A170" s="50"/>
      <c r="B170" s="50"/>
      <c r="C170" s="50"/>
      <c r="D170" s="50"/>
      <c r="E170" s="50"/>
      <c r="F170" s="50"/>
      <c r="G170" s="50"/>
      <c r="H170" s="50"/>
      <c r="I170" s="90"/>
      <c r="J170" s="90"/>
      <c r="K170" s="50"/>
      <c r="L170" s="90"/>
      <c r="M170" s="50"/>
      <c r="N170" s="90"/>
      <c r="O170" s="50"/>
      <c r="P170" s="50"/>
      <c r="Q170" s="50"/>
      <c r="R170" s="50"/>
      <c r="S170" s="100"/>
    </row>
    <row r="171" spans="1:19" x14ac:dyDescent="0.25">
      <c r="A171" s="50"/>
      <c r="B171" s="50"/>
      <c r="C171" s="50"/>
      <c r="D171" s="50"/>
      <c r="E171" s="50"/>
      <c r="F171" s="50"/>
      <c r="G171" s="50"/>
      <c r="H171" s="50"/>
      <c r="I171" s="90"/>
      <c r="J171" s="90"/>
      <c r="K171" s="50"/>
      <c r="L171" s="90"/>
      <c r="M171" s="50"/>
      <c r="N171" s="90"/>
      <c r="O171" s="50"/>
      <c r="P171" s="50"/>
      <c r="Q171" s="50"/>
      <c r="R171" s="50"/>
      <c r="S171" s="100"/>
    </row>
    <row r="172" spans="1:19" x14ac:dyDescent="0.25">
      <c r="A172" s="50"/>
      <c r="B172" s="50"/>
      <c r="C172" s="50"/>
      <c r="D172" s="50"/>
      <c r="E172" s="50"/>
      <c r="F172" s="50"/>
      <c r="G172" s="50"/>
      <c r="H172" s="50"/>
      <c r="I172" s="90"/>
      <c r="J172" s="90"/>
      <c r="K172" s="50"/>
      <c r="L172" s="90"/>
      <c r="M172" s="50"/>
      <c r="N172" s="90"/>
      <c r="O172" s="50"/>
      <c r="P172" s="50"/>
      <c r="Q172" s="50"/>
      <c r="R172" s="50"/>
      <c r="S172" s="100"/>
    </row>
    <row r="173" spans="1:19" x14ac:dyDescent="0.25">
      <c r="A173" s="50"/>
      <c r="B173" s="50"/>
      <c r="C173" s="50"/>
      <c r="D173" s="50"/>
      <c r="E173" s="50"/>
      <c r="F173" s="50"/>
      <c r="G173" s="50"/>
      <c r="H173" s="50"/>
      <c r="I173" s="90"/>
      <c r="J173" s="90"/>
      <c r="K173" s="50"/>
      <c r="L173" s="90"/>
      <c r="M173" s="50"/>
      <c r="N173" s="90"/>
      <c r="O173" s="50"/>
      <c r="P173" s="50"/>
      <c r="Q173" s="50"/>
      <c r="R173" s="50"/>
      <c r="S173" s="100"/>
    </row>
    <row r="174" spans="1:19" x14ac:dyDescent="0.25">
      <c r="A174" s="50"/>
      <c r="B174" s="50"/>
      <c r="C174" s="50"/>
      <c r="D174" s="50"/>
      <c r="E174" s="50"/>
      <c r="F174" s="50"/>
      <c r="G174" s="50"/>
      <c r="H174" s="50"/>
      <c r="I174" s="90"/>
      <c r="J174" s="90"/>
      <c r="K174" s="50"/>
      <c r="L174" s="90"/>
      <c r="M174" s="50"/>
      <c r="N174" s="90"/>
      <c r="O174" s="50"/>
      <c r="P174" s="50"/>
      <c r="Q174" s="50"/>
      <c r="R174" s="50"/>
      <c r="S174" s="100"/>
    </row>
    <row r="175" spans="1:19" x14ac:dyDescent="0.25">
      <c r="A175" s="50"/>
      <c r="B175" s="50"/>
      <c r="C175" s="50"/>
      <c r="D175" s="50"/>
      <c r="E175" s="50"/>
      <c r="F175" s="50"/>
      <c r="G175" s="50"/>
      <c r="H175" s="50"/>
      <c r="I175" s="90"/>
      <c r="J175" s="90"/>
      <c r="K175" s="50"/>
      <c r="L175" s="90"/>
      <c r="M175" s="50"/>
      <c r="N175" s="90"/>
      <c r="O175" s="50"/>
      <c r="P175" s="50"/>
      <c r="Q175" s="50"/>
      <c r="R175" s="50"/>
      <c r="S175" s="100"/>
    </row>
    <row r="176" spans="1:19" x14ac:dyDescent="0.25">
      <c r="A176" s="50"/>
      <c r="B176" s="50"/>
      <c r="C176" s="50"/>
      <c r="D176" s="50"/>
      <c r="E176" s="50"/>
      <c r="F176" s="50"/>
      <c r="G176" s="50"/>
      <c r="H176" s="50"/>
      <c r="I176" s="90"/>
      <c r="J176" s="90"/>
      <c r="K176" s="50"/>
      <c r="L176" s="90"/>
      <c r="M176" s="50"/>
      <c r="N176" s="90"/>
      <c r="O176" s="50"/>
      <c r="P176" s="50"/>
      <c r="Q176" s="50"/>
      <c r="R176" s="50"/>
      <c r="S176" s="100"/>
    </row>
    <row r="177" spans="1:19" x14ac:dyDescent="0.25">
      <c r="A177" s="50"/>
      <c r="B177" s="50"/>
      <c r="C177" s="50"/>
      <c r="D177" s="50"/>
      <c r="E177" s="50"/>
      <c r="F177" s="50"/>
      <c r="G177" s="50"/>
      <c r="H177" s="50"/>
      <c r="I177" s="90"/>
      <c r="J177" s="90"/>
      <c r="K177" s="50"/>
      <c r="L177" s="90"/>
      <c r="M177" s="50"/>
      <c r="N177" s="90"/>
      <c r="O177" s="50"/>
      <c r="P177" s="50"/>
      <c r="Q177" s="50"/>
      <c r="R177" s="50"/>
      <c r="S177" s="100"/>
    </row>
    <row r="178" spans="1:19" x14ac:dyDescent="0.25">
      <c r="A178" s="50"/>
      <c r="B178" s="50"/>
      <c r="C178" s="50"/>
      <c r="D178" s="50"/>
      <c r="E178" s="50"/>
      <c r="F178" s="50"/>
      <c r="G178" s="50"/>
      <c r="H178" s="50"/>
      <c r="I178" s="90"/>
      <c r="J178" s="90"/>
      <c r="K178" s="50"/>
      <c r="L178" s="90"/>
      <c r="M178" s="50"/>
      <c r="N178" s="90"/>
      <c r="O178" s="50"/>
      <c r="P178" s="50"/>
      <c r="Q178" s="50"/>
      <c r="R178" s="50"/>
      <c r="S178" s="100"/>
    </row>
    <row r="179" spans="1:19" x14ac:dyDescent="0.25">
      <c r="A179" s="50"/>
      <c r="B179" s="50"/>
      <c r="C179" s="50"/>
      <c r="D179" s="50"/>
      <c r="E179" s="50"/>
      <c r="F179" s="50"/>
      <c r="G179" s="50"/>
      <c r="H179" s="50"/>
      <c r="I179" s="90"/>
      <c r="J179" s="90"/>
      <c r="K179" s="50"/>
      <c r="L179" s="90"/>
      <c r="M179" s="50"/>
      <c r="N179" s="90"/>
      <c r="O179" s="50"/>
      <c r="P179" s="50"/>
      <c r="Q179" s="50"/>
      <c r="R179" s="50"/>
      <c r="S179" s="100"/>
    </row>
    <row r="180" spans="1:19" x14ac:dyDescent="0.25">
      <c r="A180" s="50"/>
      <c r="B180" s="50"/>
      <c r="C180" s="50"/>
      <c r="D180" s="50"/>
      <c r="E180" s="50"/>
      <c r="F180" s="50"/>
      <c r="G180" s="50"/>
      <c r="H180" s="50"/>
      <c r="I180" s="90"/>
      <c r="J180" s="90"/>
      <c r="K180" s="50"/>
      <c r="L180" s="90"/>
      <c r="M180" s="50"/>
      <c r="N180" s="90"/>
      <c r="O180" s="50"/>
      <c r="P180" s="50"/>
      <c r="Q180" s="50"/>
      <c r="R180" s="50"/>
      <c r="S180" s="100"/>
    </row>
    <row r="181" spans="1:19" x14ac:dyDescent="0.25">
      <c r="A181" s="50"/>
      <c r="B181" s="50"/>
      <c r="C181" s="50"/>
      <c r="D181" s="50"/>
      <c r="E181" s="50"/>
      <c r="F181" s="50"/>
      <c r="G181" s="50"/>
      <c r="H181" s="50"/>
      <c r="I181" s="90"/>
      <c r="J181" s="90"/>
      <c r="K181" s="50"/>
      <c r="L181" s="90"/>
      <c r="M181" s="50"/>
      <c r="N181" s="90"/>
      <c r="O181" s="50"/>
      <c r="P181" s="50"/>
      <c r="Q181" s="50"/>
      <c r="R181" s="50"/>
      <c r="S181" s="100"/>
    </row>
    <row r="182" spans="1:19" x14ac:dyDescent="0.25">
      <c r="A182" s="50"/>
      <c r="B182" s="50"/>
      <c r="C182" s="50"/>
      <c r="D182" s="50"/>
      <c r="E182" s="50"/>
      <c r="F182" s="50"/>
      <c r="G182" s="50"/>
      <c r="H182" s="50"/>
      <c r="I182" s="90"/>
      <c r="J182" s="90"/>
      <c r="K182" s="50"/>
      <c r="L182" s="90"/>
      <c r="M182" s="50"/>
      <c r="N182" s="90"/>
      <c r="O182" s="50"/>
      <c r="P182" s="50"/>
      <c r="Q182" s="50"/>
      <c r="R182" s="50"/>
      <c r="S182" s="100"/>
    </row>
    <row r="183" spans="1:19" x14ac:dyDescent="0.25">
      <c r="A183" s="50"/>
      <c r="B183" s="50"/>
      <c r="C183" s="50"/>
      <c r="D183" s="50"/>
      <c r="E183" s="50"/>
      <c r="F183" s="50"/>
      <c r="G183" s="50"/>
      <c r="H183" s="50"/>
      <c r="I183" s="90"/>
      <c r="J183" s="90"/>
      <c r="K183" s="50"/>
      <c r="L183" s="90"/>
      <c r="M183" s="50"/>
      <c r="N183" s="90"/>
      <c r="O183" s="50"/>
      <c r="P183" s="50"/>
      <c r="Q183" s="50"/>
      <c r="R183" s="50"/>
      <c r="S183" s="100"/>
    </row>
    <row r="184" spans="1:19" x14ac:dyDescent="0.25">
      <c r="A184" s="50"/>
      <c r="B184" s="50"/>
      <c r="C184" s="50"/>
      <c r="D184" s="50"/>
      <c r="E184" s="50"/>
      <c r="F184" s="50"/>
      <c r="G184" s="50"/>
      <c r="H184" s="50"/>
      <c r="I184" s="90"/>
      <c r="J184" s="90"/>
      <c r="K184" s="50"/>
      <c r="L184" s="90"/>
      <c r="M184" s="50"/>
      <c r="N184" s="90"/>
      <c r="O184" s="50"/>
      <c r="P184" s="50"/>
      <c r="Q184" s="50"/>
      <c r="R184" s="50"/>
      <c r="S184" s="100"/>
    </row>
    <row r="185" spans="1:19" x14ac:dyDescent="0.25">
      <c r="A185" s="50"/>
      <c r="B185" s="50"/>
      <c r="C185" s="50"/>
      <c r="D185" s="50"/>
      <c r="E185" s="50"/>
      <c r="F185" s="50"/>
      <c r="G185" s="50"/>
      <c r="H185" s="50"/>
      <c r="I185" s="90"/>
      <c r="J185" s="90"/>
      <c r="K185" s="50"/>
      <c r="L185" s="90"/>
      <c r="M185" s="50"/>
      <c r="N185" s="90"/>
      <c r="O185" s="50"/>
      <c r="P185" s="50"/>
      <c r="Q185" s="50"/>
      <c r="R185" s="50"/>
      <c r="S185" s="100"/>
    </row>
    <row r="186" spans="1:19" x14ac:dyDescent="0.25">
      <c r="A186" s="50"/>
      <c r="B186" s="50"/>
      <c r="C186" s="50"/>
      <c r="D186" s="50"/>
      <c r="E186" s="50"/>
      <c r="F186" s="50"/>
      <c r="G186" s="50"/>
      <c r="H186" s="50"/>
      <c r="I186" s="90"/>
      <c r="J186" s="90"/>
      <c r="K186" s="50"/>
      <c r="L186" s="90"/>
      <c r="M186" s="50"/>
      <c r="N186" s="90"/>
      <c r="O186" s="50"/>
      <c r="P186" s="50"/>
      <c r="Q186" s="50"/>
      <c r="R186" s="50"/>
      <c r="S186" s="100"/>
    </row>
    <row r="187" spans="1:19" x14ac:dyDescent="0.25">
      <c r="A187" s="50"/>
      <c r="B187" s="50"/>
      <c r="C187" s="50"/>
      <c r="D187" s="50"/>
      <c r="E187" s="50"/>
      <c r="F187" s="50"/>
      <c r="G187" s="50"/>
      <c r="H187" s="50"/>
      <c r="I187" s="90"/>
      <c r="J187" s="90"/>
      <c r="K187" s="50"/>
      <c r="L187" s="90"/>
      <c r="M187" s="50"/>
      <c r="N187" s="90"/>
      <c r="O187" s="50"/>
      <c r="P187" s="50"/>
      <c r="Q187" s="50"/>
      <c r="R187" s="50"/>
      <c r="S187" s="100"/>
    </row>
    <row r="188" spans="1:19" x14ac:dyDescent="0.25">
      <c r="A188" s="50"/>
      <c r="B188" s="50"/>
      <c r="C188" s="50"/>
      <c r="D188" s="50"/>
      <c r="E188" s="50"/>
      <c r="F188" s="50"/>
      <c r="G188" s="50"/>
      <c r="H188" s="50"/>
      <c r="I188" s="90"/>
      <c r="J188" s="90"/>
      <c r="K188" s="50"/>
      <c r="L188" s="90"/>
      <c r="M188" s="50"/>
      <c r="N188" s="90"/>
      <c r="O188" s="50"/>
      <c r="P188" s="50"/>
      <c r="Q188" s="50"/>
      <c r="R188" s="50"/>
      <c r="S188" s="100"/>
    </row>
    <row r="189" spans="1:19" x14ac:dyDescent="0.25">
      <c r="A189" s="50"/>
      <c r="B189" s="50"/>
      <c r="C189" s="50"/>
      <c r="D189" s="50"/>
      <c r="E189" s="50"/>
      <c r="F189" s="50"/>
      <c r="G189" s="50"/>
      <c r="H189" s="50"/>
      <c r="I189" s="90"/>
      <c r="J189" s="90"/>
      <c r="K189" s="50"/>
      <c r="L189" s="90"/>
      <c r="M189" s="50"/>
      <c r="N189" s="90"/>
      <c r="O189" s="50"/>
      <c r="P189" s="50"/>
      <c r="Q189" s="50"/>
      <c r="R189" s="50"/>
      <c r="S189" s="100"/>
    </row>
    <row r="190" spans="1:19" x14ac:dyDescent="0.25">
      <c r="A190" s="50"/>
      <c r="B190" s="50"/>
      <c r="C190" s="50"/>
      <c r="D190" s="50"/>
      <c r="E190" s="50"/>
      <c r="F190" s="50"/>
      <c r="G190" s="50"/>
      <c r="H190" s="50"/>
      <c r="I190" s="90"/>
      <c r="J190" s="90"/>
      <c r="K190" s="50"/>
      <c r="L190" s="90"/>
      <c r="M190" s="50"/>
      <c r="N190" s="90"/>
      <c r="O190" s="50"/>
      <c r="P190" s="50"/>
      <c r="Q190" s="50"/>
      <c r="R190" s="50"/>
      <c r="S190" s="100"/>
    </row>
    <row r="191" spans="1:19" x14ac:dyDescent="0.25">
      <c r="A191" s="50"/>
      <c r="B191" s="50"/>
      <c r="C191" s="50"/>
      <c r="D191" s="50"/>
      <c r="E191" s="50"/>
      <c r="F191" s="50"/>
      <c r="G191" s="50"/>
      <c r="H191" s="50"/>
      <c r="I191" s="90"/>
      <c r="J191" s="90"/>
      <c r="K191" s="50"/>
      <c r="L191" s="90"/>
      <c r="M191" s="50"/>
      <c r="N191" s="90"/>
      <c r="O191" s="50"/>
      <c r="P191" s="50"/>
      <c r="Q191" s="50"/>
      <c r="R191" s="50"/>
      <c r="S191" s="100"/>
    </row>
    <row r="192" spans="1:19" x14ac:dyDescent="0.25">
      <c r="A192" s="50"/>
      <c r="B192" s="50"/>
      <c r="C192" s="50"/>
      <c r="D192" s="50"/>
      <c r="E192" s="50"/>
      <c r="F192" s="50"/>
      <c r="G192" s="50"/>
      <c r="H192" s="50"/>
      <c r="I192" s="90"/>
      <c r="J192" s="90"/>
      <c r="K192" s="50"/>
      <c r="L192" s="90"/>
      <c r="M192" s="50"/>
      <c r="N192" s="90"/>
      <c r="O192" s="50"/>
      <c r="P192" s="50"/>
      <c r="Q192" s="50"/>
      <c r="R192" s="50"/>
      <c r="S192" s="100"/>
    </row>
    <row r="193" spans="1:19" x14ac:dyDescent="0.25">
      <c r="A193" s="50"/>
      <c r="B193" s="50"/>
      <c r="C193" s="50"/>
      <c r="D193" s="50"/>
      <c r="E193" s="50"/>
      <c r="F193" s="50"/>
      <c r="G193" s="50"/>
      <c r="H193" s="50"/>
      <c r="I193" s="90"/>
      <c r="J193" s="90"/>
      <c r="K193" s="50"/>
      <c r="L193" s="90"/>
      <c r="M193" s="50"/>
      <c r="N193" s="90"/>
      <c r="O193" s="50"/>
      <c r="P193" s="50"/>
      <c r="Q193" s="50"/>
      <c r="R193" s="50"/>
      <c r="S193" s="100"/>
    </row>
    <row r="194" spans="1:19" x14ac:dyDescent="0.25">
      <c r="A194" s="50"/>
      <c r="B194" s="50"/>
      <c r="C194" s="50"/>
      <c r="D194" s="50"/>
      <c r="E194" s="50"/>
      <c r="F194" s="50"/>
      <c r="G194" s="50"/>
      <c r="H194" s="50"/>
      <c r="I194" s="90"/>
      <c r="J194" s="90"/>
      <c r="K194" s="50"/>
      <c r="L194" s="90"/>
      <c r="M194" s="50"/>
      <c r="N194" s="90"/>
      <c r="O194" s="50"/>
      <c r="P194" s="50"/>
      <c r="Q194" s="50"/>
      <c r="R194" s="50"/>
      <c r="S194" s="100"/>
    </row>
    <row r="195" spans="1:19" x14ac:dyDescent="0.25">
      <c r="A195" s="50"/>
      <c r="B195" s="50"/>
      <c r="C195" s="50"/>
      <c r="D195" s="50"/>
      <c r="E195" s="50"/>
      <c r="F195" s="50"/>
      <c r="G195" s="50"/>
      <c r="H195" s="50"/>
      <c r="I195" s="90"/>
      <c r="J195" s="90"/>
      <c r="K195" s="50"/>
      <c r="L195" s="90"/>
      <c r="M195" s="50"/>
      <c r="N195" s="90"/>
      <c r="O195" s="50"/>
      <c r="P195" s="50"/>
      <c r="Q195" s="50"/>
      <c r="R195" s="50"/>
      <c r="S195" s="100"/>
    </row>
    <row r="196" spans="1:19" x14ac:dyDescent="0.25">
      <c r="A196" s="50"/>
      <c r="B196" s="50"/>
      <c r="C196" s="50"/>
      <c r="D196" s="50"/>
      <c r="E196" s="50"/>
      <c r="F196" s="50"/>
      <c r="G196" s="50"/>
      <c r="H196" s="50"/>
      <c r="I196" s="90"/>
      <c r="J196" s="90"/>
      <c r="K196" s="50"/>
      <c r="L196" s="90"/>
      <c r="M196" s="50"/>
      <c r="N196" s="90"/>
      <c r="O196" s="50"/>
      <c r="P196" s="50"/>
      <c r="Q196" s="50"/>
      <c r="R196" s="50"/>
      <c r="S196" s="100"/>
    </row>
    <row r="197" spans="1:19" x14ac:dyDescent="0.25">
      <c r="A197" s="50"/>
      <c r="B197" s="50"/>
      <c r="C197" s="50"/>
      <c r="D197" s="50"/>
      <c r="E197" s="50"/>
      <c r="F197" s="50"/>
      <c r="G197" s="50"/>
      <c r="H197" s="50"/>
      <c r="I197" s="90"/>
      <c r="J197" s="90"/>
      <c r="K197" s="50"/>
      <c r="L197" s="90"/>
      <c r="M197" s="50"/>
      <c r="N197" s="90"/>
      <c r="O197" s="50"/>
      <c r="P197" s="50"/>
      <c r="Q197" s="50"/>
      <c r="R197" s="50"/>
      <c r="S197" s="100"/>
    </row>
    <row r="198" spans="1:19" x14ac:dyDescent="0.25">
      <c r="A198" s="50"/>
      <c r="B198" s="50"/>
      <c r="C198" s="50"/>
      <c r="D198" s="50"/>
      <c r="E198" s="50"/>
      <c r="F198" s="50"/>
      <c r="G198" s="50"/>
      <c r="H198" s="50"/>
      <c r="I198" s="90"/>
      <c r="J198" s="90"/>
      <c r="K198" s="50"/>
      <c r="L198" s="90"/>
      <c r="M198" s="50"/>
      <c r="N198" s="90"/>
      <c r="O198" s="50"/>
      <c r="P198" s="50"/>
      <c r="Q198" s="50"/>
      <c r="R198" s="50"/>
      <c r="S198" s="100"/>
    </row>
    <row r="199" spans="1:19" x14ac:dyDescent="0.25">
      <c r="A199" s="50"/>
      <c r="B199" s="50"/>
      <c r="C199" s="50"/>
      <c r="D199" s="50"/>
      <c r="E199" s="50"/>
      <c r="F199" s="50"/>
      <c r="G199" s="50"/>
      <c r="H199" s="50"/>
      <c r="I199" s="90"/>
      <c r="J199" s="90"/>
      <c r="K199" s="50"/>
      <c r="L199" s="90"/>
      <c r="M199" s="50"/>
      <c r="N199" s="90"/>
      <c r="O199" s="50"/>
      <c r="P199" s="50"/>
      <c r="Q199" s="50"/>
      <c r="R199" s="50"/>
      <c r="S199" s="100"/>
    </row>
    <row r="200" spans="1:19" x14ac:dyDescent="0.25">
      <c r="A200" s="50"/>
      <c r="B200" s="50"/>
      <c r="C200" s="50"/>
      <c r="D200" s="50"/>
      <c r="E200" s="50"/>
      <c r="F200" s="50"/>
      <c r="G200" s="50"/>
      <c r="H200" s="50"/>
      <c r="I200" s="90"/>
      <c r="J200" s="90"/>
      <c r="K200" s="50"/>
      <c r="L200" s="90"/>
      <c r="M200" s="50"/>
      <c r="N200" s="90"/>
      <c r="O200" s="50"/>
      <c r="P200" s="50"/>
      <c r="Q200" s="50"/>
      <c r="R200" s="50"/>
      <c r="S200" s="100"/>
    </row>
    <row r="201" spans="1:19" x14ac:dyDescent="0.25">
      <c r="A201" s="50"/>
      <c r="B201" s="50"/>
      <c r="C201" s="50"/>
      <c r="D201" s="50"/>
      <c r="E201" s="50"/>
      <c r="F201" s="50"/>
      <c r="G201" s="50"/>
      <c r="H201" s="50"/>
      <c r="I201" s="90"/>
      <c r="J201" s="90"/>
      <c r="K201" s="50"/>
      <c r="L201" s="90"/>
      <c r="M201" s="50"/>
      <c r="N201" s="90"/>
      <c r="O201" s="50"/>
      <c r="P201" s="50"/>
      <c r="Q201" s="50"/>
      <c r="R201" s="50"/>
      <c r="S201" s="100"/>
    </row>
    <row r="202" spans="1:19" x14ac:dyDescent="0.25">
      <c r="A202" s="50"/>
      <c r="B202" s="50"/>
      <c r="C202" s="50"/>
      <c r="D202" s="50"/>
      <c r="E202" s="50"/>
      <c r="F202" s="50"/>
      <c r="G202" s="50"/>
      <c r="H202" s="50"/>
      <c r="I202" s="90"/>
      <c r="J202" s="90"/>
      <c r="K202" s="50"/>
      <c r="L202" s="90"/>
      <c r="M202" s="50"/>
      <c r="N202" s="90"/>
      <c r="O202" s="50"/>
      <c r="P202" s="50"/>
      <c r="Q202" s="50"/>
      <c r="R202" s="50"/>
      <c r="S202" s="100"/>
    </row>
    <row r="203" spans="1:19" x14ac:dyDescent="0.25">
      <c r="A203" s="50"/>
      <c r="B203" s="50"/>
      <c r="C203" s="50"/>
      <c r="D203" s="50"/>
      <c r="E203" s="50"/>
      <c r="F203" s="50"/>
      <c r="G203" s="50"/>
      <c r="H203" s="50"/>
      <c r="I203" s="90"/>
      <c r="J203" s="90"/>
      <c r="K203" s="50"/>
      <c r="L203" s="90"/>
      <c r="M203" s="50"/>
      <c r="N203" s="90"/>
      <c r="O203" s="50"/>
      <c r="P203" s="50"/>
      <c r="Q203" s="50"/>
      <c r="R203" s="50"/>
      <c r="S203" s="100"/>
    </row>
    <row r="204" spans="1:19" x14ac:dyDescent="0.25">
      <c r="A204" s="50"/>
      <c r="B204" s="50"/>
      <c r="C204" s="50"/>
      <c r="D204" s="50"/>
      <c r="E204" s="50"/>
      <c r="F204" s="50"/>
      <c r="G204" s="50"/>
      <c r="H204" s="50"/>
      <c r="I204" s="90"/>
      <c r="J204" s="90"/>
      <c r="K204" s="50"/>
      <c r="L204" s="90"/>
      <c r="M204" s="50"/>
      <c r="N204" s="90"/>
      <c r="O204" s="50"/>
      <c r="P204" s="50"/>
      <c r="Q204" s="50"/>
      <c r="R204" s="50"/>
      <c r="S204" s="100"/>
    </row>
    <row r="205" spans="1:19" x14ac:dyDescent="0.25">
      <c r="A205" s="50"/>
      <c r="B205" s="50"/>
      <c r="C205" s="50"/>
      <c r="D205" s="50"/>
      <c r="E205" s="50"/>
      <c r="F205" s="50"/>
      <c r="G205" s="50"/>
      <c r="H205" s="50"/>
      <c r="I205" s="90"/>
      <c r="J205" s="90"/>
      <c r="K205" s="50"/>
      <c r="L205" s="90"/>
      <c r="M205" s="50"/>
      <c r="N205" s="90"/>
      <c r="O205" s="50"/>
      <c r="P205" s="50"/>
      <c r="Q205" s="50"/>
      <c r="R205" s="50"/>
      <c r="S205" s="100"/>
    </row>
    <row r="206" spans="1:19" x14ac:dyDescent="0.25">
      <c r="A206" s="50"/>
      <c r="B206" s="50"/>
      <c r="C206" s="50"/>
      <c r="D206" s="50"/>
      <c r="E206" s="50"/>
      <c r="F206" s="50"/>
      <c r="G206" s="50"/>
      <c r="H206" s="50"/>
      <c r="I206" s="90"/>
      <c r="J206" s="90"/>
      <c r="K206" s="50"/>
      <c r="L206" s="90"/>
      <c r="M206" s="50"/>
      <c r="N206" s="90"/>
      <c r="O206" s="50"/>
      <c r="P206" s="50"/>
      <c r="Q206" s="50"/>
      <c r="R206" s="50"/>
      <c r="S206" s="100"/>
    </row>
    <row r="207" spans="1:19" x14ac:dyDescent="0.25">
      <c r="A207" s="50"/>
      <c r="B207" s="50"/>
      <c r="C207" s="50"/>
      <c r="D207" s="50"/>
      <c r="E207" s="50"/>
      <c r="F207" s="50"/>
      <c r="G207" s="50"/>
      <c r="H207" s="50"/>
      <c r="I207" s="90"/>
      <c r="J207" s="90"/>
      <c r="K207" s="50"/>
      <c r="L207" s="90"/>
      <c r="M207" s="50"/>
      <c r="N207" s="90"/>
      <c r="O207" s="50"/>
      <c r="P207" s="50"/>
      <c r="Q207" s="50"/>
      <c r="R207" s="50"/>
      <c r="S207" s="100"/>
    </row>
    <row r="208" spans="1:19" x14ac:dyDescent="0.25">
      <c r="A208" s="50"/>
      <c r="B208" s="50"/>
      <c r="C208" s="50"/>
      <c r="D208" s="50"/>
      <c r="E208" s="50"/>
      <c r="F208" s="50"/>
      <c r="G208" s="50"/>
      <c r="H208" s="50"/>
      <c r="I208" s="90"/>
      <c r="J208" s="90"/>
      <c r="K208" s="50"/>
      <c r="L208" s="90"/>
      <c r="M208" s="50"/>
      <c r="N208" s="90"/>
      <c r="O208" s="50"/>
      <c r="P208" s="50"/>
      <c r="Q208" s="50"/>
      <c r="R208" s="50"/>
      <c r="S208" s="100"/>
    </row>
    <row r="209" spans="1:19" x14ac:dyDescent="0.25">
      <c r="A209" s="50"/>
      <c r="B209" s="50"/>
      <c r="C209" s="50"/>
      <c r="D209" s="50"/>
      <c r="E209" s="50"/>
      <c r="F209" s="50"/>
      <c r="G209" s="50"/>
      <c r="H209" s="50"/>
      <c r="I209" s="90"/>
      <c r="J209" s="90"/>
      <c r="K209" s="50"/>
      <c r="L209" s="90"/>
      <c r="M209" s="50"/>
      <c r="N209" s="90"/>
      <c r="O209" s="50"/>
      <c r="P209" s="50"/>
      <c r="Q209" s="50"/>
      <c r="R209" s="50"/>
      <c r="S209" s="100"/>
    </row>
    <row r="210" spans="1:19" x14ac:dyDescent="0.25">
      <c r="A210" s="50"/>
      <c r="B210" s="50"/>
      <c r="C210" s="50"/>
      <c r="D210" s="50"/>
      <c r="E210" s="50"/>
      <c r="F210" s="50"/>
      <c r="G210" s="50"/>
      <c r="H210" s="50"/>
      <c r="I210" s="90"/>
      <c r="J210" s="90"/>
      <c r="K210" s="50"/>
      <c r="L210" s="90"/>
      <c r="M210" s="50"/>
      <c r="N210" s="90"/>
      <c r="O210" s="50"/>
      <c r="P210" s="50"/>
      <c r="Q210" s="50"/>
      <c r="R210" s="50"/>
      <c r="S210" s="100"/>
    </row>
    <row r="211" spans="1:19" x14ac:dyDescent="0.25">
      <c r="A211" s="50"/>
      <c r="B211" s="50"/>
      <c r="C211" s="50"/>
      <c r="D211" s="50"/>
      <c r="E211" s="50"/>
      <c r="F211" s="50"/>
      <c r="G211" s="50"/>
      <c r="H211" s="50"/>
      <c r="I211" s="90"/>
      <c r="J211" s="90"/>
      <c r="K211" s="50"/>
      <c r="L211" s="90"/>
      <c r="M211" s="50"/>
      <c r="N211" s="90"/>
      <c r="O211" s="50"/>
      <c r="P211" s="50"/>
      <c r="Q211" s="50"/>
      <c r="R211" s="50"/>
      <c r="S211" s="100"/>
    </row>
    <row r="212" spans="1:19" x14ac:dyDescent="0.25">
      <c r="A212" s="50"/>
      <c r="B212" s="50"/>
      <c r="C212" s="50"/>
      <c r="D212" s="50"/>
      <c r="E212" s="50"/>
      <c r="F212" s="50"/>
      <c r="G212" s="50"/>
      <c r="H212" s="50"/>
      <c r="I212" s="90"/>
      <c r="J212" s="90"/>
      <c r="K212" s="50"/>
      <c r="L212" s="90"/>
      <c r="M212" s="50"/>
      <c r="N212" s="90"/>
      <c r="O212" s="50"/>
      <c r="P212" s="50"/>
      <c r="Q212" s="50"/>
      <c r="R212" s="50"/>
      <c r="S212" s="100"/>
    </row>
    <row r="213" spans="1:19" x14ac:dyDescent="0.25">
      <c r="A213" s="50"/>
      <c r="B213" s="50"/>
      <c r="C213" s="50"/>
      <c r="D213" s="50"/>
      <c r="E213" s="50"/>
      <c r="F213" s="50"/>
      <c r="G213" s="50"/>
      <c r="H213" s="50"/>
      <c r="I213" s="90"/>
      <c r="J213" s="90"/>
      <c r="K213" s="50"/>
      <c r="L213" s="90"/>
      <c r="M213" s="50"/>
      <c r="N213" s="90"/>
      <c r="O213" s="50"/>
      <c r="P213" s="50"/>
      <c r="Q213" s="50"/>
      <c r="R213" s="50"/>
      <c r="S213" s="100"/>
    </row>
    <row r="214" spans="1:19" x14ac:dyDescent="0.25">
      <c r="A214" s="50"/>
      <c r="B214" s="50"/>
      <c r="C214" s="50"/>
      <c r="D214" s="50"/>
      <c r="E214" s="50"/>
      <c r="F214" s="50"/>
      <c r="G214" s="50"/>
      <c r="H214" s="50"/>
      <c r="I214" s="90"/>
      <c r="J214" s="90"/>
      <c r="K214" s="50"/>
      <c r="L214" s="90"/>
      <c r="M214" s="50"/>
      <c r="N214" s="90"/>
      <c r="O214" s="50"/>
      <c r="P214" s="50"/>
      <c r="Q214" s="50"/>
      <c r="R214" s="50"/>
      <c r="S214" s="100"/>
    </row>
    <row r="215" spans="1:19" x14ac:dyDescent="0.25">
      <c r="A215" s="50"/>
      <c r="B215" s="50"/>
      <c r="C215" s="50"/>
      <c r="D215" s="50"/>
      <c r="E215" s="50"/>
      <c r="F215" s="50"/>
      <c r="G215" s="50"/>
      <c r="H215" s="50"/>
      <c r="I215" s="90"/>
      <c r="J215" s="90"/>
      <c r="K215" s="50"/>
      <c r="L215" s="90"/>
      <c r="M215" s="50"/>
      <c r="N215" s="90"/>
      <c r="O215" s="50"/>
      <c r="P215" s="50"/>
      <c r="Q215" s="50"/>
      <c r="R215" s="50"/>
      <c r="S215" s="100"/>
    </row>
    <row r="216" spans="1:19" x14ac:dyDescent="0.25">
      <c r="A216" s="50"/>
      <c r="B216" s="50"/>
      <c r="C216" s="50"/>
      <c r="D216" s="50"/>
      <c r="E216" s="50"/>
      <c r="F216" s="50"/>
      <c r="G216" s="50"/>
      <c r="H216" s="50"/>
      <c r="I216" s="90"/>
      <c r="J216" s="90"/>
      <c r="K216" s="50"/>
      <c r="L216" s="90"/>
      <c r="M216" s="50"/>
      <c r="N216" s="90"/>
      <c r="O216" s="50"/>
      <c r="P216" s="50"/>
      <c r="Q216" s="50"/>
      <c r="R216" s="50"/>
      <c r="S216" s="100"/>
    </row>
    <row r="217" spans="1:19" x14ac:dyDescent="0.25">
      <c r="A217" s="50"/>
      <c r="B217" s="50"/>
      <c r="C217" s="50"/>
      <c r="D217" s="50"/>
      <c r="E217" s="50"/>
      <c r="F217" s="50"/>
      <c r="G217" s="50"/>
      <c r="H217" s="50"/>
      <c r="I217" s="90"/>
      <c r="J217" s="90"/>
      <c r="K217" s="50"/>
      <c r="L217" s="90"/>
      <c r="M217" s="50"/>
      <c r="N217" s="90"/>
      <c r="O217" s="50"/>
      <c r="P217" s="50"/>
      <c r="Q217" s="50"/>
      <c r="R217" s="50"/>
      <c r="S217" s="100"/>
    </row>
    <row r="218" spans="1:19" x14ac:dyDescent="0.25">
      <c r="A218" s="50"/>
      <c r="B218" s="50"/>
      <c r="C218" s="50"/>
      <c r="D218" s="50"/>
      <c r="E218" s="50"/>
      <c r="F218" s="50"/>
      <c r="G218" s="50"/>
      <c r="H218" s="50"/>
      <c r="I218" s="90"/>
      <c r="J218" s="90"/>
      <c r="K218" s="50"/>
      <c r="L218" s="90"/>
      <c r="M218" s="50"/>
      <c r="N218" s="90"/>
      <c r="O218" s="50"/>
      <c r="P218" s="50"/>
      <c r="Q218" s="50"/>
      <c r="R218" s="50"/>
      <c r="S218" s="100"/>
    </row>
    <row r="219" spans="1:19" x14ac:dyDescent="0.25">
      <c r="A219" s="50"/>
      <c r="B219" s="50"/>
      <c r="C219" s="50"/>
      <c r="D219" s="50"/>
      <c r="E219" s="50"/>
      <c r="F219" s="50"/>
      <c r="G219" s="50"/>
      <c r="H219" s="50"/>
      <c r="I219" s="90"/>
      <c r="J219" s="90"/>
      <c r="K219" s="50"/>
      <c r="L219" s="90"/>
      <c r="M219" s="50"/>
      <c r="N219" s="90"/>
      <c r="O219" s="50"/>
      <c r="P219" s="50"/>
      <c r="Q219" s="50"/>
      <c r="R219" s="50"/>
      <c r="S219" s="100"/>
    </row>
    <row r="220" spans="1:19" x14ac:dyDescent="0.25">
      <c r="A220" s="50"/>
      <c r="B220" s="50"/>
      <c r="C220" s="50"/>
      <c r="D220" s="50"/>
      <c r="E220" s="50"/>
      <c r="F220" s="50"/>
      <c r="G220" s="50"/>
      <c r="H220" s="50"/>
      <c r="I220" s="90"/>
      <c r="J220" s="90"/>
      <c r="K220" s="50"/>
      <c r="L220" s="90"/>
      <c r="M220" s="50"/>
      <c r="N220" s="90"/>
      <c r="O220" s="50"/>
      <c r="P220" s="50"/>
      <c r="Q220" s="50"/>
      <c r="R220" s="50"/>
      <c r="S220" s="100"/>
    </row>
    <row r="221" spans="1:19" x14ac:dyDescent="0.25">
      <c r="A221" s="50"/>
      <c r="B221" s="50"/>
      <c r="C221" s="50"/>
      <c r="D221" s="50"/>
      <c r="E221" s="50"/>
      <c r="F221" s="50"/>
      <c r="G221" s="50"/>
      <c r="H221" s="50"/>
      <c r="I221" s="90"/>
      <c r="J221" s="90"/>
      <c r="K221" s="50"/>
      <c r="L221" s="90"/>
      <c r="M221" s="50"/>
      <c r="N221" s="90"/>
      <c r="O221" s="50"/>
      <c r="P221" s="50"/>
      <c r="Q221" s="50"/>
      <c r="R221" s="50"/>
      <c r="S221" s="100"/>
    </row>
    <row r="222" spans="1:19" x14ac:dyDescent="0.25">
      <c r="A222" s="50"/>
      <c r="B222" s="50"/>
      <c r="C222" s="50"/>
      <c r="D222" s="50"/>
      <c r="E222" s="50"/>
      <c r="F222" s="50"/>
      <c r="G222" s="50"/>
      <c r="H222" s="50"/>
      <c r="I222" s="90"/>
      <c r="J222" s="90"/>
      <c r="K222" s="50"/>
      <c r="L222" s="90"/>
      <c r="M222" s="50"/>
      <c r="N222" s="90"/>
      <c r="O222" s="50"/>
      <c r="P222" s="50"/>
      <c r="Q222" s="50"/>
      <c r="R222" s="50"/>
      <c r="S222" s="100"/>
    </row>
    <row r="223" spans="1:19" x14ac:dyDescent="0.25">
      <c r="A223" s="50"/>
      <c r="B223" s="50"/>
      <c r="C223" s="50"/>
      <c r="D223" s="50"/>
      <c r="E223" s="50"/>
      <c r="F223" s="50"/>
      <c r="G223" s="50"/>
      <c r="H223" s="50"/>
      <c r="I223" s="90"/>
      <c r="J223" s="90"/>
      <c r="K223" s="50"/>
      <c r="L223" s="90"/>
      <c r="M223" s="50"/>
      <c r="N223" s="90"/>
      <c r="O223" s="50"/>
      <c r="P223" s="50"/>
      <c r="Q223" s="50"/>
      <c r="R223" s="50"/>
      <c r="S223" s="100"/>
    </row>
    <row r="224" spans="1:19" x14ac:dyDescent="0.25">
      <c r="A224" s="50"/>
      <c r="B224" s="50"/>
      <c r="C224" s="50"/>
      <c r="D224" s="50"/>
      <c r="E224" s="50"/>
      <c r="F224" s="50"/>
      <c r="G224" s="50"/>
      <c r="H224" s="50"/>
      <c r="I224" s="90"/>
      <c r="J224" s="90"/>
      <c r="K224" s="50"/>
      <c r="L224" s="90"/>
      <c r="M224" s="50"/>
      <c r="N224" s="90"/>
      <c r="O224" s="50"/>
      <c r="P224" s="50"/>
      <c r="Q224" s="50"/>
      <c r="R224" s="50"/>
      <c r="S224" s="100"/>
    </row>
    <row r="225" spans="1:19" x14ac:dyDescent="0.25">
      <c r="A225" s="50"/>
      <c r="B225" s="50"/>
      <c r="C225" s="50"/>
      <c r="D225" s="50"/>
      <c r="E225" s="50"/>
      <c r="F225" s="50"/>
      <c r="G225" s="50"/>
      <c r="H225" s="50"/>
      <c r="I225" s="90"/>
      <c r="J225" s="90"/>
      <c r="K225" s="50"/>
      <c r="L225" s="90"/>
      <c r="M225" s="50"/>
      <c r="N225" s="90"/>
      <c r="O225" s="50"/>
      <c r="P225" s="50"/>
      <c r="Q225" s="50"/>
      <c r="R225" s="50"/>
      <c r="S225" s="100"/>
    </row>
    <row r="226" spans="1:19" x14ac:dyDescent="0.25">
      <c r="A226" s="50"/>
      <c r="B226" s="50"/>
      <c r="C226" s="50"/>
      <c r="D226" s="50"/>
      <c r="E226" s="50"/>
      <c r="F226" s="50"/>
      <c r="G226" s="50"/>
      <c r="H226" s="50"/>
      <c r="I226" s="90"/>
      <c r="J226" s="90"/>
      <c r="K226" s="50"/>
      <c r="L226" s="90"/>
      <c r="M226" s="50"/>
      <c r="N226" s="90"/>
      <c r="O226" s="50"/>
      <c r="P226" s="50"/>
      <c r="Q226" s="50"/>
      <c r="R226" s="50"/>
      <c r="S226" s="100"/>
    </row>
    <row r="227" spans="1:19" x14ac:dyDescent="0.25">
      <c r="A227" s="50"/>
      <c r="B227" s="50"/>
      <c r="C227" s="50"/>
      <c r="D227" s="50"/>
      <c r="E227" s="50"/>
      <c r="F227" s="50"/>
      <c r="G227" s="50"/>
      <c r="H227" s="50"/>
      <c r="I227" s="90"/>
      <c r="J227" s="90"/>
      <c r="K227" s="50"/>
      <c r="L227" s="90"/>
      <c r="M227" s="50"/>
      <c r="N227" s="90"/>
      <c r="O227" s="50"/>
      <c r="P227" s="50"/>
      <c r="Q227" s="50"/>
      <c r="R227" s="50"/>
      <c r="S227" s="100"/>
    </row>
    <row r="228" spans="1:19" x14ac:dyDescent="0.25">
      <c r="A228" s="50"/>
      <c r="B228" s="50"/>
      <c r="C228" s="50"/>
      <c r="D228" s="50"/>
      <c r="E228" s="50"/>
      <c r="F228" s="50"/>
      <c r="G228" s="50"/>
      <c r="H228" s="50"/>
      <c r="I228" s="90"/>
      <c r="J228" s="90"/>
      <c r="K228" s="50"/>
      <c r="L228" s="90"/>
      <c r="M228" s="50"/>
      <c r="N228" s="90"/>
      <c r="O228" s="50"/>
      <c r="P228" s="50"/>
      <c r="Q228" s="50"/>
      <c r="R228" s="50"/>
      <c r="S228" s="100"/>
    </row>
    <row r="229" spans="1:19" x14ac:dyDescent="0.25">
      <c r="A229" s="50"/>
      <c r="B229" s="50"/>
      <c r="C229" s="50"/>
      <c r="D229" s="50"/>
      <c r="E229" s="50"/>
      <c r="F229" s="50"/>
      <c r="G229" s="50"/>
      <c r="H229" s="50"/>
      <c r="I229" s="90"/>
      <c r="J229" s="90"/>
      <c r="K229" s="50"/>
      <c r="L229" s="90"/>
      <c r="M229" s="50"/>
      <c r="N229" s="90"/>
      <c r="O229" s="50"/>
      <c r="P229" s="50"/>
      <c r="Q229" s="50"/>
      <c r="R229" s="50"/>
      <c r="S229" s="100"/>
    </row>
    <row r="230" spans="1:19" x14ac:dyDescent="0.25">
      <c r="A230" s="50"/>
      <c r="B230" s="50"/>
      <c r="C230" s="50"/>
      <c r="D230" s="50"/>
      <c r="E230" s="50"/>
      <c r="F230" s="50"/>
      <c r="G230" s="50"/>
      <c r="H230" s="50"/>
      <c r="I230" s="90"/>
      <c r="J230" s="90"/>
      <c r="K230" s="50"/>
      <c r="L230" s="90"/>
      <c r="M230" s="50"/>
      <c r="N230" s="90"/>
      <c r="O230" s="50"/>
      <c r="P230" s="50"/>
      <c r="Q230" s="50"/>
      <c r="R230" s="50"/>
      <c r="S230" s="100"/>
    </row>
    <row r="231" spans="1:19" x14ac:dyDescent="0.25">
      <c r="A231" s="50"/>
      <c r="B231" s="50"/>
      <c r="C231" s="50"/>
      <c r="D231" s="50"/>
      <c r="E231" s="50"/>
      <c r="F231" s="50"/>
      <c r="G231" s="50"/>
      <c r="H231" s="50"/>
      <c r="I231" s="90"/>
      <c r="J231" s="90"/>
      <c r="K231" s="50"/>
      <c r="L231" s="90"/>
      <c r="M231" s="50"/>
      <c r="N231" s="90"/>
      <c r="O231" s="50"/>
      <c r="P231" s="50"/>
      <c r="Q231" s="50"/>
      <c r="R231" s="50"/>
      <c r="S231" s="100"/>
    </row>
    <row r="232" spans="1:19" x14ac:dyDescent="0.25">
      <c r="A232" s="50"/>
      <c r="B232" s="50"/>
      <c r="C232" s="50"/>
      <c r="D232" s="50"/>
      <c r="E232" s="50"/>
      <c r="F232" s="50"/>
      <c r="G232" s="50"/>
      <c r="H232" s="50"/>
      <c r="I232" s="90"/>
      <c r="J232" s="90"/>
      <c r="K232" s="50"/>
      <c r="L232" s="90"/>
      <c r="M232" s="50"/>
      <c r="N232" s="90"/>
      <c r="O232" s="50"/>
      <c r="P232" s="50"/>
      <c r="Q232" s="50"/>
      <c r="R232" s="50"/>
      <c r="S232" s="100"/>
    </row>
    <row r="233" spans="1:19" x14ac:dyDescent="0.25">
      <c r="A233" s="50"/>
      <c r="B233" s="50"/>
      <c r="C233" s="50"/>
      <c r="D233" s="50"/>
      <c r="E233" s="50"/>
      <c r="F233" s="50"/>
      <c r="G233" s="50"/>
      <c r="H233" s="50"/>
      <c r="I233" s="90"/>
      <c r="J233" s="90"/>
      <c r="K233" s="50"/>
      <c r="L233" s="90"/>
      <c r="M233" s="50"/>
      <c r="N233" s="90"/>
      <c r="O233" s="50"/>
      <c r="P233" s="50"/>
      <c r="Q233" s="50"/>
      <c r="R233" s="50"/>
      <c r="S233" s="100"/>
    </row>
    <row r="234" spans="1:19" x14ac:dyDescent="0.25">
      <c r="A234" s="50"/>
      <c r="B234" s="50"/>
      <c r="C234" s="50"/>
      <c r="D234" s="50"/>
      <c r="E234" s="50"/>
      <c r="F234" s="50"/>
      <c r="G234" s="50"/>
      <c r="H234" s="50"/>
      <c r="I234" s="90"/>
      <c r="J234" s="90"/>
      <c r="K234" s="50"/>
      <c r="L234" s="90"/>
      <c r="M234" s="50"/>
      <c r="N234" s="90"/>
      <c r="O234" s="50"/>
      <c r="P234" s="50"/>
      <c r="Q234" s="50"/>
      <c r="R234" s="50"/>
      <c r="S234" s="100"/>
    </row>
    <row r="235" spans="1:19" x14ac:dyDescent="0.25">
      <c r="A235" s="50"/>
      <c r="B235" s="50"/>
      <c r="C235" s="50"/>
      <c r="D235" s="50"/>
      <c r="E235" s="50"/>
      <c r="F235" s="50"/>
      <c r="G235" s="50"/>
      <c r="H235" s="50"/>
      <c r="I235" s="90"/>
      <c r="J235" s="90"/>
      <c r="K235" s="50"/>
      <c r="L235" s="90"/>
      <c r="M235" s="50"/>
      <c r="N235" s="90"/>
      <c r="O235" s="50"/>
      <c r="P235" s="50"/>
      <c r="Q235" s="50"/>
      <c r="R235" s="50"/>
      <c r="S235" s="100"/>
    </row>
    <row r="236" spans="1:19" x14ac:dyDescent="0.25">
      <c r="A236" s="50"/>
      <c r="B236" s="50"/>
      <c r="C236" s="50"/>
      <c r="D236" s="50"/>
      <c r="E236" s="50"/>
      <c r="F236" s="50"/>
      <c r="G236" s="50"/>
      <c r="H236" s="50"/>
      <c r="I236" s="90"/>
      <c r="J236" s="90"/>
      <c r="K236" s="50"/>
      <c r="L236" s="90"/>
      <c r="M236" s="50"/>
      <c r="N236" s="90"/>
      <c r="O236" s="50"/>
      <c r="P236" s="50"/>
      <c r="Q236" s="50"/>
      <c r="R236" s="50"/>
      <c r="S236" s="100"/>
    </row>
    <row r="237" spans="1:19" x14ac:dyDescent="0.25">
      <c r="A237" s="50"/>
      <c r="B237" s="50"/>
      <c r="C237" s="50"/>
      <c r="D237" s="50"/>
      <c r="E237" s="50"/>
      <c r="F237" s="50"/>
      <c r="G237" s="50"/>
      <c r="H237" s="50"/>
      <c r="I237" s="90"/>
      <c r="J237" s="90"/>
      <c r="K237" s="50"/>
      <c r="L237" s="90"/>
      <c r="M237" s="50"/>
      <c r="N237" s="90"/>
      <c r="O237" s="50"/>
      <c r="P237" s="50"/>
      <c r="Q237" s="50"/>
      <c r="R237" s="50"/>
      <c r="S237" s="100"/>
    </row>
    <row r="238" spans="1:19" x14ac:dyDescent="0.25">
      <c r="A238" s="50"/>
      <c r="B238" s="50"/>
      <c r="C238" s="50"/>
      <c r="D238" s="50"/>
      <c r="E238" s="50"/>
      <c r="F238" s="50"/>
      <c r="G238" s="50"/>
      <c r="H238" s="50"/>
      <c r="I238" s="90"/>
      <c r="J238" s="90"/>
      <c r="K238" s="50"/>
      <c r="L238" s="90"/>
      <c r="M238" s="50"/>
      <c r="N238" s="90"/>
      <c r="O238" s="50"/>
      <c r="P238" s="50"/>
      <c r="Q238" s="50"/>
      <c r="R238" s="50"/>
      <c r="S238" s="100"/>
    </row>
    <row r="239" spans="1:19" x14ac:dyDescent="0.25">
      <c r="A239" s="50"/>
      <c r="B239" s="50"/>
      <c r="C239" s="50"/>
      <c r="D239" s="50"/>
      <c r="E239" s="50"/>
      <c r="F239" s="50"/>
      <c r="G239" s="50"/>
      <c r="H239" s="50"/>
      <c r="I239" s="90"/>
      <c r="J239" s="90"/>
      <c r="K239" s="50"/>
      <c r="L239" s="90"/>
      <c r="M239" s="50"/>
      <c r="N239" s="90"/>
      <c r="O239" s="50"/>
      <c r="P239" s="50"/>
      <c r="Q239" s="50"/>
      <c r="R239" s="50"/>
      <c r="S239" s="100"/>
    </row>
    <row r="240" spans="1:19" x14ac:dyDescent="0.25">
      <c r="A240" s="50"/>
      <c r="B240" s="50"/>
      <c r="C240" s="50"/>
      <c r="D240" s="50"/>
      <c r="E240" s="50"/>
      <c r="F240" s="50"/>
      <c r="G240" s="50"/>
      <c r="H240" s="50"/>
      <c r="I240" s="90"/>
      <c r="J240" s="90"/>
      <c r="K240" s="50"/>
      <c r="L240" s="90"/>
      <c r="M240" s="50"/>
      <c r="N240" s="90"/>
      <c r="O240" s="50"/>
      <c r="P240" s="50"/>
      <c r="Q240" s="50"/>
      <c r="R240" s="50"/>
      <c r="S240" s="100"/>
    </row>
    <row r="241" spans="1:19" x14ac:dyDescent="0.25">
      <c r="A241" s="50"/>
      <c r="B241" s="50"/>
      <c r="C241" s="50"/>
      <c r="D241" s="50"/>
      <c r="E241" s="50"/>
      <c r="F241" s="50"/>
      <c r="G241" s="50"/>
      <c r="H241" s="50"/>
      <c r="I241" s="90"/>
      <c r="J241" s="90"/>
      <c r="K241" s="50"/>
      <c r="L241" s="90"/>
      <c r="M241" s="50"/>
      <c r="N241" s="90"/>
      <c r="O241" s="50"/>
      <c r="P241" s="50"/>
      <c r="Q241" s="50"/>
      <c r="R241" s="50"/>
      <c r="S241" s="100"/>
    </row>
    <row r="242" spans="1:19" x14ac:dyDescent="0.25">
      <c r="A242" s="50"/>
      <c r="B242" s="50"/>
      <c r="C242" s="50"/>
      <c r="D242" s="50"/>
      <c r="E242" s="50"/>
      <c r="F242" s="50"/>
      <c r="G242" s="50"/>
      <c r="H242" s="50"/>
      <c r="I242" s="90"/>
      <c r="J242" s="90"/>
      <c r="K242" s="50"/>
      <c r="L242" s="90"/>
      <c r="M242" s="50"/>
      <c r="N242" s="90"/>
      <c r="O242" s="50"/>
      <c r="P242" s="50"/>
      <c r="Q242" s="50"/>
      <c r="R242" s="50"/>
      <c r="S242" s="100"/>
    </row>
    <row r="243" spans="1:19" x14ac:dyDescent="0.25">
      <c r="A243" s="50"/>
      <c r="B243" s="50"/>
      <c r="C243" s="50"/>
      <c r="D243" s="50"/>
      <c r="E243" s="50"/>
      <c r="F243" s="50"/>
      <c r="G243" s="50"/>
      <c r="H243" s="50"/>
      <c r="I243" s="90"/>
      <c r="J243" s="90"/>
      <c r="K243" s="50"/>
      <c r="L243" s="90"/>
      <c r="M243" s="50"/>
      <c r="N243" s="90"/>
      <c r="O243" s="50"/>
      <c r="P243" s="50"/>
      <c r="Q243" s="50"/>
      <c r="R243" s="50"/>
      <c r="S243" s="100"/>
    </row>
    <row r="244" spans="1:19" x14ac:dyDescent="0.25">
      <c r="A244" s="50"/>
      <c r="B244" s="50"/>
      <c r="C244" s="50"/>
      <c r="D244" s="50"/>
      <c r="E244" s="50"/>
      <c r="F244" s="50"/>
      <c r="G244" s="50"/>
      <c r="H244" s="50"/>
      <c r="I244" s="90"/>
      <c r="J244" s="90"/>
      <c r="K244" s="50"/>
      <c r="L244" s="90"/>
      <c r="M244" s="50"/>
      <c r="N244" s="90"/>
      <c r="O244" s="50"/>
      <c r="P244" s="50"/>
      <c r="Q244" s="50"/>
      <c r="R244" s="50"/>
      <c r="S244" s="100"/>
    </row>
    <row r="245" spans="1:19" x14ac:dyDescent="0.25">
      <c r="A245" s="50"/>
      <c r="B245" s="50"/>
      <c r="C245" s="50"/>
      <c r="D245" s="50"/>
      <c r="E245" s="50"/>
      <c r="F245" s="50"/>
      <c r="G245" s="50"/>
      <c r="H245" s="50"/>
      <c r="I245" s="90"/>
      <c r="J245" s="90"/>
      <c r="K245" s="50"/>
      <c r="L245" s="90"/>
      <c r="M245" s="50"/>
      <c r="N245" s="90"/>
      <c r="O245" s="50"/>
      <c r="P245" s="50"/>
      <c r="Q245" s="50"/>
      <c r="R245" s="50"/>
      <c r="S245" s="100"/>
    </row>
    <row r="246" spans="1:19" x14ac:dyDescent="0.25">
      <c r="A246" s="50"/>
      <c r="B246" s="50"/>
      <c r="C246" s="50"/>
      <c r="D246" s="50"/>
      <c r="E246" s="50"/>
      <c r="F246" s="50"/>
      <c r="G246" s="50"/>
      <c r="H246" s="50"/>
      <c r="I246" s="90"/>
      <c r="J246" s="90"/>
      <c r="K246" s="50"/>
      <c r="L246" s="90"/>
      <c r="M246" s="50"/>
      <c r="N246" s="90"/>
      <c r="O246" s="50"/>
      <c r="P246" s="50"/>
      <c r="Q246" s="50"/>
      <c r="R246" s="50"/>
      <c r="S246" s="100"/>
    </row>
    <row r="247" spans="1:19" x14ac:dyDescent="0.25">
      <c r="A247" s="50"/>
      <c r="B247" s="50"/>
      <c r="C247" s="50"/>
      <c r="D247" s="50"/>
      <c r="E247" s="50"/>
      <c r="F247" s="50"/>
      <c r="G247" s="50"/>
      <c r="H247" s="50"/>
      <c r="I247" s="90"/>
      <c r="J247" s="90"/>
      <c r="K247" s="50"/>
      <c r="L247" s="90"/>
      <c r="M247" s="50"/>
      <c r="N247" s="90"/>
      <c r="O247" s="50"/>
      <c r="P247" s="50"/>
      <c r="Q247" s="50"/>
      <c r="R247" s="50"/>
      <c r="S247" s="100"/>
    </row>
    <row r="248" spans="1:19" x14ac:dyDescent="0.25">
      <c r="A248" s="50"/>
      <c r="B248" s="50"/>
      <c r="C248" s="50"/>
      <c r="D248" s="50"/>
      <c r="E248" s="50"/>
      <c r="F248" s="50"/>
      <c r="G248" s="50"/>
      <c r="H248" s="50"/>
      <c r="I248" s="90"/>
      <c r="J248" s="90"/>
      <c r="K248" s="50"/>
      <c r="L248" s="90"/>
      <c r="M248" s="50"/>
      <c r="N248" s="90"/>
      <c r="O248" s="50"/>
      <c r="P248" s="50"/>
      <c r="Q248" s="50"/>
      <c r="R248" s="50"/>
      <c r="S248" s="100"/>
    </row>
    <row r="249" spans="1:19" x14ac:dyDescent="0.25">
      <c r="A249" s="50"/>
      <c r="B249" s="50"/>
      <c r="C249" s="50"/>
      <c r="D249" s="50"/>
      <c r="E249" s="50"/>
      <c r="F249" s="50"/>
      <c r="G249" s="50"/>
      <c r="H249" s="50"/>
      <c r="I249" s="90"/>
      <c r="J249" s="90"/>
      <c r="K249" s="50"/>
      <c r="L249" s="90"/>
      <c r="M249" s="50"/>
      <c r="N249" s="90"/>
      <c r="O249" s="50"/>
      <c r="P249" s="50"/>
      <c r="Q249" s="50"/>
      <c r="R249" s="50"/>
      <c r="S249" s="100"/>
    </row>
    <row r="250" spans="1:19" x14ac:dyDescent="0.25">
      <c r="A250" s="50"/>
      <c r="B250" s="50"/>
      <c r="C250" s="50"/>
      <c r="D250" s="50"/>
      <c r="E250" s="50"/>
      <c r="F250" s="50"/>
      <c r="G250" s="50"/>
      <c r="H250" s="50"/>
      <c r="I250" s="90"/>
      <c r="J250" s="90"/>
      <c r="K250" s="50"/>
      <c r="L250" s="90"/>
      <c r="M250" s="50"/>
      <c r="N250" s="90"/>
      <c r="O250" s="50"/>
      <c r="P250" s="50"/>
      <c r="Q250" s="50"/>
      <c r="R250" s="50"/>
      <c r="S250" s="100"/>
    </row>
    <row r="251" spans="1:19" x14ac:dyDescent="0.25">
      <c r="A251" s="50"/>
      <c r="B251" s="50"/>
      <c r="C251" s="50"/>
      <c r="D251" s="50"/>
      <c r="E251" s="50"/>
      <c r="F251" s="50"/>
      <c r="G251" s="50"/>
      <c r="H251" s="50"/>
      <c r="I251" s="90"/>
      <c r="J251" s="90"/>
      <c r="K251" s="50"/>
      <c r="L251" s="90"/>
      <c r="M251" s="50"/>
      <c r="N251" s="90"/>
      <c r="O251" s="50"/>
      <c r="P251" s="50"/>
      <c r="Q251" s="50"/>
      <c r="R251" s="50"/>
      <c r="S251" s="100"/>
    </row>
    <row r="252" spans="1:19" x14ac:dyDescent="0.25">
      <c r="A252" s="50"/>
      <c r="B252" s="50"/>
      <c r="C252" s="50"/>
      <c r="D252" s="50"/>
      <c r="E252" s="50"/>
      <c r="F252" s="50"/>
      <c r="G252" s="50"/>
      <c r="H252" s="50"/>
      <c r="I252" s="90"/>
      <c r="J252" s="90"/>
      <c r="K252" s="50"/>
      <c r="L252" s="90"/>
      <c r="M252" s="50"/>
      <c r="N252" s="90"/>
      <c r="O252" s="50"/>
      <c r="P252" s="50"/>
      <c r="Q252" s="50"/>
      <c r="R252" s="50"/>
      <c r="S252" s="100"/>
    </row>
    <row r="253" spans="1:19" x14ac:dyDescent="0.25">
      <c r="A253" s="50"/>
      <c r="B253" s="50"/>
      <c r="C253" s="50"/>
      <c r="D253" s="50"/>
      <c r="E253" s="50"/>
      <c r="F253" s="50"/>
      <c r="G253" s="50"/>
      <c r="H253" s="50"/>
      <c r="I253" s="90"/>
      <c r="J253" s="90"/>
      <c r="K253" s="50"/>
      <c r="L253" s="90"/>
      <c r="M253" s="50"/>
      <c r="N253" s="90"/>
      <c r="O253" s="50"/>
      <c r="P253" s="50"/>
      <c r="Q253" s="50"/>
      <c r="R253" s="50"/>
      <c r="S253" s="100"/>
    </row>
    <row r="254" spans="1:19" x14ac:dyDescent="0.25">
      <c r="A254" s="50"/>
      <c r="B254" s="50"/>
      <c r="C254" s="50"/>
      <c r="D254" s="50"/>
      <c r="E254" s="50"/>
      <c r="F254" s="50"/>
      <c r="G254" s="50"/>
      <c r="H254" s="50"/>
      <c r="I254" s="90"/>
      <c r="J254" s="90"/>
      <c r="K254" s="50"/>
      <c r="L254" s="90"/>
      <c r="M254" s="50"/>
      <c r="N254" s="90"/>
      <c r="O254" s="50"/>
      <c r="P254" s="50"/>
      <c r="Q254" s="50"/>
      <c r="R254" s="50"/>
      <c r="S254" s="100"/>
    </row>
    <row r="255" spans="1:19" x14ac:dyDescent="0.25">
      <c r="A255" s="50"/>
      <c r="B255" s="50"/>
      <c r="C255" s="50"/>
      <c r="D255" s="50"/>
      <c r="E255" s="50"/>
      <c r="F255" s="50"/>
      <c r="G255" s="50"/>
      <c r="H255" s="50"/>
      <c r="I255" s="90"/>
      <c r="J255" s="90"/>
      <c r="K255" s="50"/>
      <c r="L255" s="90"/>
      <c r="M255" s="50"/>
      <c r="N255" s="90"/>
      <c r="O255" s="50"/>
      <c r="P255" s="50"/>
      <c r="Q255" s="50"/>
      <c r="R255" s="50"/>
      <c r="S255" s="100"/>
    </row>
    <row r="256" spans="1:19" x14ac:dyDescent="0.25">
      <c r="A256" s="50"/>
      <c r="B256" s="50"/>
      <c r="C256" s="50"/>
      <c r="D256" s="50"/>
      <c r="E256" s="50"/>
      <c r="F256" s="50"/>
      <c r="G256" s="50"/>
      <c r="H256" s="50"/>
      <c r="I256" s="90"/>
      <c r="J256" s="90"/>
      <c r="K256" s="50"/>
      <c r="L256" s="90"/>
      <c r="M256" s="50"/>
      <c r="N256" s="90"/>
      <c r="O256" s="50"/>
      <c r="P256" s="50"/>
      <c r="Q256" s="50"/>
      <c r="R256" s="50"/>
      <c r="S256" s="100"/>
    </row>
    <row r="257" spans="1:19" x14ac:dyDescent="0.25">
      <c r="A257" s="50"/>
      <c r="B257" s="50"/>
      <c r="C257" s="50"/>
      <c r="D257" s="50"/>
      <c r="E257" s="50"/>
      <c r="F257" s="50"/>
      <c r="G257" s="50"/>
      <c r="H257" s="50"/>
      <c r="I257" s="90"/>
      <c r="J257" s="90"/>
      <c r="K257" s="50"/>
      <c r="L257" s="90"/>
      <c r="M257" s="50"/>
      <c r="N257" s="90"/>
      <c r="O257" s="50"/>
      <c r="P257" s="50"/>
      <c r="Q257" s="50"/>
      <c r="R257" s="50"/>
      <c r="S257" s="100"/>
    </row>
    <row r="258" spans="1:19" x14ac:dyDescent="0.25">
      <c r="A258" s="50"/>
      <c r="B258" s="50"/>
      <c r="C258" s="50"/>
      <c r="D258" s="50"/>
      <c r="E258" s="50"/>
      <c r="F258" s="50"/>
      <c r="G258" s="50"/>
      <c r="H258" s="50"/>
      <c r="I258" s="90"/>
      <c r="J258" s="90"/>
      <c r="K258" s="50"/>
      <c r="L258" s="90"/>
      <c r="M258" s="50"/>
      <c r="N258" s="90"/>
      <c r="O258" s="50"/>
      <c r="P258" s="50"/>
      <c r="Q258" s="50"/>
      <c r="R258" s="50"/>
      <c r="S258" s="100"/>
    </row>
    <row r="259" spans="1:19" x14ac:dyDescent="0.25">
      <c r="A259" s="50"/>
      <c r="B259" s="50"/>
      <c r="C259" s="50"/>
      <c r="D259" s="50"/>
      <c r="E259" s="50"/>
      <c r="F259" s="50"/>
      <c r="G259" s="50"/>
      <c r="H259" s="50"/>
      <c r="I259" s="90"/>
      <c r="J259" s="90"/>
      <c r="K259" s="50"/>
      <c r="L259" s="90"/>
      <c r="M259" s="50"/>
      <c r="N259" s="90"/>
      <c r="O259" s="50"/>
      <c r="P259" s="50"/>
      <c r="Q259" s="50"/>
      <c r="R259" s="50"/>
      <c r="S259" s="100"/>
    </row>
    <row r="260" spans="1:19" x14ac:dyDescent="0.25">
      <c r="A260" s="50"/>
      <c r="B260" s="50"/>
      <c r="C260" s="50"/>
      <c r="D260" s="50"/>
      <c r="E260" s="50"/>
      <c r="F260" s="50"/>
      <c r="G260" s="50"/>
      <c r="H260" s="50"/>
      <c r="I260" s="90"/>
      <c r="J260" s="90"/>
      <c r="K260" s="50"/>
      <c r="L260" s="90"/>
      <c r="M260" s="50"/>
      <c r="N260" s="90"/>
      <c r="O260" s="50"/>
      <c r="P260" s="50"/>
      <c r="Q260" s="50"/>
      <c r="R260" s="50"/>
      <c r="S260" s="100"/>
    </row>
    <row r="261" spans="1:19" x14ac:dyDescent="0.25">
      <c r="A261" s="50"/>
      <c r="B261" s="50"/>
      <c r="C261" s="50"/>
      <c r="D261" s="50"/>
      <c r="E261" s="50"/>
      <c r="F261" s="50"/>
      <c r="G261" s="50"/>
      <c r="H261" s="50"/>
      <c r="I261" s="90"/>
      <c r="J261" s="90"/>
      <c r="K261" s="50"/>
      <c r="L261" s="90"/>
      <c r="M261" s="50"/>
      <c r="N261" s="90"/>
      <c r="O261" s="50"/>
      <c r="P261" s="50"/>
      <c r="Q261" s="50"/>
      <c r="R261" s="50"/>
      <c r="S261" s="100"/>
    </row>
    <row r="262" spans="1:19" x14ac:dyDescent="0.25">
      <c r="A262" s="50"/>
      <c r="B262" s="50"/>
      <c r="C262" s="50"/>
      <c r="D262" s="50"/>
      <c r="E262" s="50"/>
      <c r="F262" s="50"/>
      <c r="G262" s="50"/>
      <c r="H262" s="50"/>
      <c r="I262" s="90"/>
      <c r="J262" s="90"/>
      <c r="K262" s="50"/>
      <c r="L262" s="90"/>
      <c r="M262" s="50"/>
      <c r="N262" s="90"/>
      <c r="O262" s="50"/>
      <c r="P262" s="50"/>
      <c r="Q262" s="50"/>
      <c r="R262" s="50"/>
      <c r="S262" s="100"/>
    </row>
    <row r="263" spans="1:19" x14ac:dyDescent="0.25">
      <c r="A263" s="50"/>
      <c r="B263" s="50"/>
      <c r="C263" s="50"/>
      <c r="D263" s="50"/>
      <c r="E263" s="50"/>
      <c r="F263" s="50"/>
      <c r="G263" s="50"/>
      <c r="H263" s="50"/>
      <c r="I263" s="90"/>
      <c r="J263" s="90"/>
      <c r="K263" s="50"/>
      <c r="L263" s="90"/>
      <c r="M263" s="50"/>
      <c r="N263" s="90"/>
      <c r="O263" s="50"/>
      <c r="P263" s="50"/>
      <c r="Q263" s="50"/>
      <c r="R263" s="50"/>
      <c r="S263" s="100"/>
    </row>
    <row r="264" spans="1:19" x14ac:dyDescent="0.25">
      <c r="A264" s="50"/>
      <c r="B264" s="50"/>
      <c r="C264" s="50"/>
      <c r="D264" s="50"/>
      <c r="E264" s="50"/>
      <c r="F264" s="50"/>
      <c r="G264" s="50"/>
      <c r="H264" s="50"/>
      <c r="I264" s="90"/>
      <c r="J264" s="90"/>
      <c r="K264" s="50"/>
      <c r="L264" s="90"/>
      <c r="M264" s="50"/>
      <c r="N264" s="90"/>
      <c r="O264" s="50"/>
      <c r="P264" s="50"/>
      <c r="Q264" s="50"/>
      <c r="R264" s="50"/>
      <c r="S264" s="100"/>
    </row>
    <row r="265" spans="1:19" x14ac:dyDescent="0.25">
      <c r="A265" s="50"/>
      <c r="B265" s="50"/>
      <c r="C265" s="50"/>
      <c r="D265" s="50"/>
      <c r="E265" s="50"/>
      <c r="F265" s="50"/>
      <c r="G265" s="50"/>
      <c r="H265" s="50"/>
      <c r="I265" s="90"/>
      <c r="J265" s="90"/>
      <c r="K265" s="50"/>
      <c r="L265" s="90"/>
      <c r="M265" s="50"/>
      <c r="N265" s="90"/>
      <c r="O265" s="50"/>
      <c r="P265" s="50"/>
      <c r="Q265" s="50"/>
      <c r="R265" s="50"/>
      <c r="S265" s="100"/>
    </row>
    <row r="266" spans="1:19" x14ac:dyDescent="0.25">
      <c r="A266" s="50"/>
      <c r="B266" s="50"/>
      <c r="C266" s="50"/>
      <c r="D266" s="50"/>
      <c r="E266" s="50"/>
      <c r="F266" s="50"/>
      <c r="G266" s="50"/>
      <c r="H266" s="50"/>
      <c r="I266" s="90"/>
      <c r="J266" s="90"/>
      <c r="K266" s="50"/>
      <c r="L266" s="90"/>
      <c r="M266" s="50"/>
      <c r="N266" s="90"/>
      <c r="O266" s="50"/>
      <c r="P266" s="50"/>
      <c r="Q266" s="50"/>
      <c r="R266" s="50"/>
      <c r="S266" s="100"/>
    </row>
    <row r="267" spans="1:19" x14ac:dyDescent="0.25">
      <c r="A267" s="50"/>
      <c r="B267" s="50"/>
      <c r="C267" s="50"/>
      <c r="D267" s="50"/>
      <c r="E267" s="50"/>
      <c r="F267" s="50"/>
      <c r="G267" s="50"/>
      <c r="H267" s="50"/>
      <c r="I267" s="90"/>
      <c r="J267" s="90"/>
      <c r="K267" s="50"/>
      <c r="L267" s="90"/>
      <c r="M267" s="50"/>
      <c r="N267" s="90"/>
      <c r="O267" s="50"/>
      <c r="P267" s="50"/>
      <c r="Q267" s="50"/>
      <c r="R267" s="50"/>
      <c r="S267" s="100"/>
    </row>
    <row r="268" spans="1:19" x14ac:dyDescent="0.25">
      <c r="A268" s="50"/>
      <c r="B268" s="50"/>
      <c r="C268" s="50"/>
      <c r="D268" s="50"/>
      <c r="E268" s="50"/>
      <c r="F268" s="50"/>
      <c r="G268" s="50"/>
      <c r="H268" s="50"/>
      <c r="I268" s="90"/>
      <c r="J268" s="90"/>
      <c r="K268" s="50"/>
      <c r="L268" s="90"/>
      <c r="M268" s="50"/>
      <c r="N268" s="90"/>
      <c r="O268" s="50"/>
      <c r="P268" s="50"/>
      <c r="Q268" s="50"/>
      <c r="R268" s="50"/>
      <c r="S268" s="100"/>
    </row>
    <row r="269" spans="1:19" x14ac:dyDescent="0.25">
      <c r="A269" s="50"/>
      <c r="B269" s="50"/>
      <c r="C269" s="50"/>
      <c r="D269" s="50"/>
      <c r="E269" s="50"/>
      <c r="F269" s="50"/>
      <c r="G269" s="50"/>
      <c r="H269" s="50"/>
      <c r="I269" s="90"/>
      <c r="J269" s="90"/>
      <c r="K269" s="50"/>
      <c r="L269" s="90"/>
      <c r="M269" s="50"/>
      <c r="N269" s="90"/>
      <c r="O269" s="50"/>
      <c r="P269" s="50"/>
      <c r="Q269" s="50"/>
      <c r="R269" s="50"/>
      <c r="S269" s="100"/>
    </row>
    <row r="270" spans="1:19" x14ac:dyDescent="0.25">
      <c r="A270" s="50"/>
      <c r="B270" s="50"/>
      <c r="C270" s="50"/>
      <c r="D270" s="50"/>
      <c r="E270" s="50"/>
      <c r="F270" s="50"/>
      <c r="G270" s="50"/>
      <c r="H270" s="50"/>
      <c r="I270" s="90"/>
      <c r="J270" s="90"/>
      <c r="K270" s="50"/>
      <c r="L270" s="90"/>
      <c r="M270" s="50"/>
      <c r="N270" s="90"/>
      <c r="O270" s="50"/>
      <c r="P270" s="50"/>
      <c r="Q270" s="50"/>
      <c r="R270" s="50"/>
      <c r="S270" s="100"/>
    </row>
    <row r="271" spans="1:19" x14ac:dyDescent="0.25">
      <c r="A271" s="50"/>
      <c r="B271" s="50"/>
      <c r="C271" s="50"/>
      <c r="D271" s="50"/>
      <c r="E271" s="50"/>
      <c r="F271" s="50"/>
      <c r="G271" s="50"/>
      <c r="H271" s="50"/>
      <c r="I271" s="90"/>
      <c r="J271" s="90"/>
      <c r="K271" s="50"/>
      <c r="L271" s="90"/>
      <c r="M271" s="50"/>
      <c r="N271" s="90"/>
      <c r="O271" s="50"/>
      <c r="P271" s="50"/>
      <c r="Q271" s="50"/>
      <c r="R271" s="50"/>
      <c r="S271" s="100"/>
    </row>
    <row r="272" spans="1:19" x14ac:dyDescent="0.25">
      <c r="A272" s="50"/>
      <c r="B272" s="50"/>
      <c r="C272" s="50"/>
      <c r="D272" s="50"/>
      <c r="E272" s="50"/>
      <c r="F272" s="50"/>
      <c r="G272" s="50"/>
      <c r="H272" s="50"/>
      <c r="I272" s="90"/>
      <c r="J272" s="90"/>
      <c r="K272" s="50"/>
      <c r="L272" s="90"/>
      <c r="M272" s="50"/>
      <c r="N272" s="90"/>
      <c r="O272" s="50"/>
      <c r="P272" s="50"/>
      <c r="Q272" s="50"/>
      <c r="R272" s="50"/>
      <c r="S272" s="100"/>
    </row>
    <row r="273" spans="1:19" x14ac:dyDescent="0.25">
      <c r="A273" s="50"/>
      <c r="B273" s="50"/>
      <c r="C273" s="50"/>
      <c r="D273" s="50"/>
      <c r="E273" s="50"/>
      <c r="F273" s="50"/>
      <c r="G273" s="50"/>
      <c r="H273" s="50"/>
      <c r="I273" s="90"/>
      <c r="J273" s="90"/>
      <c r="K273" s="50"/>
      <c r="L273" s="90"/>
      <c r="M273" s="50"/>
      <c r="N273" s="90"/>
      <c r="O273" s="50"/>
      <c r="P273" s="50"/>
      <c r="Q273" s="50"/>
      <c r="R273" s="50"/>
      <c r="S273" s="100"/>
    </row>
    <row r="274" spans="1:19" x14ac:dyDescent="0.25">
      <c r="A274" s="50"/>
      <c r="B274" s="50"/>
      <c r="C274" s="50"/>
      <c r="D274" s="50"/>
      <c r="E274" s="50"/>
      <c r="F274" s="50"/>
      <c r="G274" s="50"/>
      <c r="H274" s="50"/>
      <c r="I274" s="90"/>
      <c r="J274" s="90"/>
      <c r="K274" s="50"/>
      <c r="L274" s="90"/>
      <c r="M274" s="50"/>
      <c r="N274" s="90"/>
      <c r="O274" s="50"/>
      <c r="P274" s="50"/>
      <c r="Q274" s="50"/>
      <c r="R274" s="50"/>
      <c r="S274" s="100"/>
    </row>
    <row r="275" spans="1:19" x14ac:dyDescent="0.25">
      <c r="A275" s="50"/>
      <c r="B275" s="50"/>
      <c r="C275" s="50"/>
      <c r="D275" s="50"/>
      <c r="E275" s="50"/>
      <c r="F275" s="50"/>
      <c r="G275" s="50"/>
      <c r="H275" s="50"/>
      <c r="I275" s="90"/>
      <c r="J275" s="90"/>
      <c r="K275" s="50"/>
      <c r="L275" s="90"/>
      <c r="M275" s="50"/>
      <c r="N275" s="90"/>
      <c r="O275" s="50"/>
      <c r="P275" s="50"/>
      <c r="Q275" s="50"/>
      <c r="R275" s="50"/>
      <c r="S275" s="100"/>
    </row>
    <row r="276" spans="1:19" x14ac:dyDescent="0.25">
      <c r="A276" s="50"/>
      <c r="B276" s="50"/>
      <c r="C276" s="50"/>
      <c r="D276" s="50"/>
      <c r="E276" s="50"/>
      <c r="F276" s="50"/>
      <c r="G276" s="50"/>
      <c r="H276" s="50"/>
      <c r="I276" s="90"/>
      <c r="J276" s="90"/>
      <c r="K276" s="50"/>
      <c r="L276" s="90"/>
      <c r="M276" s="50"/>
      <c r="N276" s="90"/>
      <c r="O276" s="50"/>
      <c r="P276" s="50"/>
      <c r="Q276" s="50"/>
      <c r="R276" s="50"/>
      <c r="S276" s="100"/>
    </row>
    <row r="277" spans="1:19" x14ac:dyDescent="0.25">
      <c r="A277" s="50"/>
      <c r="B277" s="50"/>
      <c r="C277" s="50"/>
      <c r="D277" s="50"/>
      <c r="E277" s="50"/>
      <c r="F277" s="50"/>
      <c r="G277" s="50"/>
      <c r="H277" s="50"/>
      <c r="I277" s="90"/>
      <c r="J277" s="90"/>
      <c r="K277" s="50"/>
      <c r="L277" s="90"/>
      <c r="M277" s="50"/>
      <c r="N277" s="90"/>
      <c r="O277" s="50"/>
      <c r="P277" s="50"/>
      <c r="Q277" s="50"/>
      <c r="R277" s="50"/>
      <c r="S277" s="100"/>
    </row>
    <row r="278" spans="1:19" x14ac:dyDescent="0.25">
      <c r="A278" s="50"/>
      <c r="B278" s="50"/>
      <c r="C278" s="50"/>
      <c r="D278" s="50"/>
      <c r="E278" s="50"/>
      <c r="F278" s="50"/>
      <c r="G278" s="50"/>
      <c r="H278" s="50"/>
      <c r="I278" s="90"/>
      <c r="J278" s="90"/>
      <c r="K278" s="50"/>
      <c r="L278" s="90"/>
      <c r="M278" s="50"/>
      <c r="N278" s="90"/>
      <c r="O278" s="50"/>
      <c r="P278" s="50"/>
      <c r="Q278" s="50"/>
      <c r="R278" s="50"/>
      <c r="S278" s="100"/>
    </row>
    <row r="279" spans="1:19" x14ac:dyDescent="0.25">
      <c r="A279" s="50"/>
      <c r="B279" s="50"/>
      <c r="C279" s="50"/>
      <c r="D279" s="50"/>
      <c r="E279" s="50"/>
      <c r="F279" s="50"/>
      <c r="G279" s="50"/>
      <c r="H279" s="50"/>
      <c r="I279" s="90"/>
      <c r="J279" s="90"/>
      <c r="K279" s="50"/>
      <c r="L279" s="90"/>
      <c r="M279" s="50"/>
      <c r="N279" s="90"/>
      <c r="O279" s="50"/>
      <c r="P279" s="50"/>
      <c r="Q279" s="50"/>
      <c r="R279" s="50"/>
      <c r="S279" s="100"/>
    </row>
    <row r="280" spans="1:19" x14ac:dyDescent="0.25">
      <c r="A280" s="50"/>
      <c r="B280" s="50"/>
      <c r="C280" s="50"/>
      <c r="D280" s="50"/>
      <c r="E280" s="50"/>
      <c r="F280" s="50"/>
      <c r="G280" s="50"/>
      <c r="H280" s="50"/>
      <c r="I280" s="90"/>
      <c r="J280" s="90"/>
      <c r="K280" s="50"/>
      <c r="L280" s="90"/>
      <c r="M280" s="50"/>
      <c r="N280" s="90"/>
      <c r="O280" s="50"/>
      <c r="P280" s="50"/>
      <c r="Q280" s="50"/>
      <c r="R280" s="50"/>
      <c r="S280" s="100"/>
    </row>
    <row r="281" spans="1:19" x14ac:dyDescent="0.25">
      <c r="A281" s="50"/>
      <c r="B281" s="50"/>
      <c r="C281" s="50"/>
      <c r="D281" s="50"/>
      <c r="E281" s="50"/>
      <c r="F281" s="50"/>
      <c r="G281" s="50"/>
      <c r="H281" s="50"/>
      <c r="I281" s="90"/>
      <c r="J281" s="90"/>
      <c r="K281" s="50"/>
      <c r="L281" s="90"/>
      <c r="M281" s="50"/>
      <c r="N281" s="90"/>
      <c r="O281" s="50"/>
      <c r="P281" s="50"/>
      <c r="Q281" s="50"/>
      <c r="R281" s="50"/>
      <c r="S281" s="100"/>
    </row>
    <row r="282" spans="1:19" x14ac:dyDescent="0.25">
      <c r="A282" s="50"/>
      <c r="B282" s="50"/>
      <c r="C282" s="50"/>
      <c r="D282" s="50"/>
      <c r="E282" s="50"/>
      <c r="F282" s="50"/>
      <c r="G282" s="50"/>
      <c r="H282" s="50"/>
      <c r="I282" s="90"/>
      <c r="J282" s="90"/>
      <c r="K282" s="50"/>
      <c r="L282" s="90"/>
      <c r="M282" s="50"/>
      <c r="N282" s="90"/>
      <c r="O282" s="50"/>
      <c r="P282" s="50"/>
      <c r="Q282" s="50"/>
      <c r="R282" s="50"/>
      <c r="S282" s="100"/>
    </row>
    <row r="283" spans="1:19" x14ac:dyDescent="0.25">
      <c r="A283" s="50"/>
      <c r="B283" s="50"/>
      <c r="C283" s="50"/>
      <c r="D283" s="50"/>
      <c r="E283" s="50"/>
      <c r="F283" s="50"/>
      <c r="G283" s="50"/>
      <c r="H283" s="50"/>
      <c r="I283" s="90"/>
      <c r="J283" s="90"/>
      <c r="K283" s="50"/>
      <c r="L283" s="90"/>
      <c r="M283" s="50"/>
      <c r="N283" s="90"/>
      <c r="O283" s="50"/>
      <c r="P283" s="50"/>
      <c r="Q283" s="50"/>
      <c r="R283" s="50"/>
      <c r="S283" s="100"/>
    </row>
    <row r="284" spans="1:19" x14ac:dyDescent="0.25">
      <c r="A284" s="50"/>
      <c r="B284" s="50"/>
      <c r="C284" s="50"/>
      <c r="D284" s="50"/>
      <c r="E284" s="50"/>
      <c r="F284" s="50"/>
      <c r="G284" s="50"/>
      <c r="H284" s="50"/>
      <c r="I284" s="90"/>
      <c r="J284" s="90"/>
      <c r="K284" s="50"/>
      <c r="L284" s="90"/>
      <c r="M284" s="50"/>
      <c r="N284" s="90"/>
      <c r="O284" s="50"/>
      <c r="P284" s="50"/>
      <c r="Q284" s="50"/>
      <c r="R284" s="50"/>
      <c r="S284" s="100"/>
    </row>
    <row r="285" spans="1:19" x14ac:dyDescent="0.25">
      <c r="A285" s="50"/>
      <c r="B285" s="50"/>
      <c r="C285" s="50"/>
      <c r="D285" s="50"/>
      <c r="E285" s="50"/>
      <c r="F285" s="50"/>
      <c r="G285" s="50"/>
      <c r="H285" s="50"/>
      <c r="I285" s="90"/>
      <c r="J285" s="90"/>
      <c r="K285" s="50"/>
      <c r="L285" s="90"/>
      <c r="M285" s="50"/>
      <c r="N285" s="90"/>
      <c r="O285" s="50"/>
      <c r="P285" s="50"/>
      <c r="Q285" s="50"/>
      <c r="R285" s="50"/>
      <c r="S285" s="100"/>
    </row>
    <row r="286" spans="1:19" x14ac:dyDescent="0.25">
      <c r="A286" s="50"/>
      <c r="B286" s="50"/>
      <c r="C286" s="50"/>
      <c r="D286" s="50"/>
      <c r="E286" s="50"/>
      <c r="F286" s="50"/>
      <c r="G286" s="50"/>
      <c r="H286" s="50"/>
      <c r="I286" s="90"/>
      <c r="J286" s="90"/>
      <c r="K286" s="50"/>
      <c r="L286" s="90"/>
      <c r="M286" s="50"/>
      <c r="N286" s="90"/>
      <c r="O286" s="50"/>
      <c r="P286" s="50"/>
      <c r="Q286" s="50"/>
      <c r="R286" s="50"/>
      <c r="S286" s="100"/>
    </row>
    <row r="287" spans="1:19" x14ac:dyDescent="0.25">
      <c r="A287" s="50"/>
      <c r="B287" s="50"/>
      <c r="C287" s="50"/>
      <c r="D287" s="50"/>
      <c r="E287" s="50"/>
      <c r="F287" s="50"/>
      <c r="G287" s="50"/>
      <c r="H287" s="50"/>
      <c r="I287" s="90"/>
      <c r="J287" s="90"/>
      <c r="K287" s="50"/>
      <c r="L287" s="90"/>
      <c r="M287" s="50"/>
      <c r="N287" s="90"/>
      <c r="O287" s="50"/>
      <c r="P287" s="50"/>
      <c r="Q287" s="50"/>
      <c r="R287" s="50"/>
      <c r="S287" s="100"/>
    </row>
    <row r="288" spans="1:19" x14ac:dyDescent="0.25">
      <c r="A288" s="50"/>
      <c r="B288" s="50"/>
      <c r="C288" s="50"/>
      <c r="D288" s="50"/>
      <c r="E288" s="50"/>
      <c r="F288" s="50"/>
      <c r="G288" s="50"/>
      <c r="H288" s="50"/>
      <c r="I288" s="90"/>
      <c r="J288" s="90"/>
      <c r="K288" s="50"/>
      <c r="L288" s="90"/>
      <c r="M288" s="50"/>
      <c r="N288" s="90"/>
      <c r="O288" s="50"/>
      <c r="P288" s="50"/>
      <c r="Q288" s="50"/>
      <c r="R288" s="50"/>
      <c r="S288" s="100"/>
    </row>
    <row r="289" spans="1:19" x14ac:dyDescent="0.25">
      <c r="A289" s="50"/>
      <c r="B289" s="50"/>
      <c r="C289" s="50"/>
      <c r="D289" s="50"/>
      <c r="E289" s="50"/>
      <c r="F289" s="50"/>
      <c r="G289" s="50"/>
      <c r="H289" s="50"/>
      <c r="I289" s="90"/>
      <c r="J289" s="90"/>
      <c r="K289" s="50"/>
      <c r="L289" s="90"/>
      <c r="M289" s="50"/>
      <c r="N289" s="90"/>
      <c r="O289" s="50"/>
      <c r="P289" s="50"/>
      <c r="Q289" s="50"/>
      <c r="R289" s="50"/>
      <c r="S289" s="100"/>
    </row>
    <row r="290" spans="1:19" x14ac:dyDescent="0.25">
      <c r="A290" s="50"/>
      <c r="B290" s="50"/>
      <c r="C290" s="50"/>
      <c r="D290" s="50"/>
      <c r="E290" s="50"/>
      <c r="F290" s="50"/>
      <c r="G290" s="50"/>
      <c r="H290" s="50"/>
      <c r="I290" s="90"/>
      <c r="J290" s="90"/>
      <c r="K290" s="50"/>
      <c r="L290" s="90"/>
      <c r="M290" s="50"/>
      <c r="N290" s="90"/>
      <c r="O290" s="50"/>
      <c r="P290" s="50"/>
      <c r="Q290" s="50"/>
      <c r="R290" s="50"/>
      <c r="S290" s="100"/>
    </row>
    <row r="291" spans="1:19" x14ac:dyDescent="0.25">
      <c r="A291" s="50"/>
      <c r="B291" s="50"/>
      <c r="C291" s="50"/>
      <c r="D291" s="50"/>
      <c r="E291" s="50"/>
      <c r="F291" s="50"/>
      <c r="G291" s="50"/>
      <c r="H291" s="50"/>
      <c r="I291" s="90"/>
      <c r="J291" s="90"/>
      <c r="K291" s="50"/>
      <c r="L291" s="90"/>
      <c r="M291" s="50"/>
      <c r="N291" s="90"/>
      <c r="O291" s="50"/>
      <c r="P291" s="50"/>
      <c r="Q291" s="50"/>
      <c r="R291" s="50"/>
      <c r="S291" s="100"/>
    </row>
    <row r="292" spans="1:19" x14ac:dyDescent="0.25">
      <c r="A292" s="50"/>
      <c r="B292" s="50"/>
      <c r="C292" s="50"/>
      <c r="D292" s="50"/>
      <c r="E292" s="50"/>
      <c r="F292" s="50"/>
      <c r="G292" s="50"/>
      <c r="H292" s="50"/>
      <c r="I292" s="90"/>
      <c r="J292" s="90"/>
      <c r="K292" s="50"/>
      <c r="L292" s="90"/>
      <c r="M292" s="50"/>
      <c r="N292" s="90"/>
      <c r="O292" s="50"/>
      <c r="P292" s="50"/>
      <c r="Q292" s="50"/>
      <c r="R292" s="50"/>
      <c r="S292" s="100"/>
    </row>
  </sheetData>
  <sheetProtection algorithmName="SHA-512" hashValue="1ZJBJe6oD29M7LL9K9biz8VGq3m+wN4gMV74TEa7j7o37R3HDYt1qQzbyFsUrjfoCjEQ+OkopDq3GpXxonPFcw==" saltValue="pqWNt50uJXQbvwi/S08DZA==" spinCount="100000" sheet="1" objects="1" scenarios="1"/>
  <mergeCells count="45">
    <mergeCell ref="A29:O29"/>
    <mergeCell ref="E13:I13"/>
    <mergeCell ref="K7:L7"/>
    <mergeCell ref="K13:L13"/>
    <mergeCell ref="A12:O12"/>
    <mergeCell ref="A14:D14"/>
    <mergeCell ref="M13:N13"/>
    <mergeCell ref="A1:O1"/>
    <mergeCell ref="E2:I2"/>
    <mergeCell ref="K2:L2"/>
    <mergeCell ref="M2:N2"/>
    <mergeCell ref="E7:I7"/>
    <mergeCell ref="M7:N7"/>
    <mergeCell ref="E52:I52"/>
    <mergeCell ref="K52:L52"/>
    <mergeCell ref="M52:N52"/>
    <mergeCell ref="A51:O51"/>
    <mergeCell ref="A3:D3"/>
    <mergeCell ref="K42:L42"/>
    <mergeCell ref="M42:N42"/>
    <mergeCell ref="A6:P6"/>
    <mergeCell ref="A8:D8"/>
    <mergeCell ref="A43:D43"/>
    <mergeCell ref="A31:D31"/>
    <mergeCell ref="A41:O41"/>
    <mergeCell ref="E30:I30"/>
    <mergeCell ref="K30:L30"/>
    <mergeCell ref="M30:N30"/>
    <mergeCell ref="E42:I42"/>
    <mergeCell ref="A68:D68"/>
    <mergeCell ref="A53:D53"/>
    <mergeCell ref="A66:O66"/>
    <mergeCell ref="E67:I67"/>
    <mergeCell ref="K67:L67"/>
    <mergeCell ref="M67:N67"/>
    <mergeCell ref="A85:P86"/>
    <mergeCell ref="M105:N105"/>
    <mergeCell ref="E87:I87"/>
    <mergeCell ref="K87:L87"/>
    <mergeCell ref="M87:N87"/>
    <mergeCell ref="A106:D106"/>
    <mergeCell ref="A88:D88"/>
    <mergeCell ref="E105:I105"/>
    <mergeCell ref="K105:L105"/>
    <mergeCell ref="A103:O104"/>
  </mergeCells>
  <phoneticPr fontId="12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16"/>
  <sheetViews>
    <sheetView workbookViewId="0">
      <selection sqref="A1:P16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4.28515625" style="7" customWidth="1"/>
    <col min="18" max="18" width="11" style="7" customWidth="1"/>
  </cols>
  <sheetData>
    <row r="1" spans="1:256" s="19" customFormat="1" ht="30" customHeight="1" x14ac:dyDescent="0.25">
      <c r="A1" s="246" t="s">
        <v>946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7"/>
      <c r="R1" s="7"/>
    </row>
    <row r="2" spans="1:256" ht="18" customHeight="1" x14ac:dyDescent="0.25">
      <c r="A2" s="247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68"/>
    </row>
    <row r="3" spans="1:256" ht="35.25" customHeight="1" x14ac:dyDescent="0.25">
      <c r="A3" s="74" t="s">
        <v>263</v>
      </c>
      <c r="B3" s="74" t="s">
        <v>264</v>
      </c>
      <c r="C3" s="75" t="s">
        <v>284</v>
      </c>
      <c r="D3" s="74" t="s">
        <v>266</v>
      </c>
      <c r="E3" s="252" t="s">
        <v>267</v>
      </c>
      <c r="F3" s="252"/>
      <c r="G3" s="252"/>
      <c r="H3" s="252"/>
      <c r="I3" s="252"/>
      <c r="J3" s="83"/>
      <c r="K3" s="252" t="s">
        <v>268</v>
      </c>
      <c r="L3" s="252"/>
      <c r="M3" s="252" t="s">
        <v>269</v>
      </c>
      <c r="N3" s="252"/>
      <c r="O3" s="83"/>
      <c r="P3" s="46"/>
    </row>
    <row r="4" spans="1:256" ht="78.75" customHeight="1" x14ac:dyDescent="0.25">
      <c r="A4" s="249" t="s">
        <v>236</v>
      </c>
      <c r="B4" s="249"/>
      <c r="C4" s="249"/>
      <c r="D4" s="249"/>
      <c r="E4" s="79" t="s">
        <v>271</v>
      </c>
      <c r="F4" s="79" t="s">
        <v>272</v>
      </c>
      <c r="G4" s="79" t="s">
        <v>273</v>
      </c>
      <c r="H4" s="79" t="s">
        <v>274</v>
      </c>
      <c r="I4" s="59" t="s">
        <v>275</v>
      </c>
      <c r="J4" s="80" t="s">
        <v>276</v>
      </c>
      <c r="K4" s="79" t="s">
        <v>271</v>
      </c>
      <c r="L4" s="81" t="s">
        <v>277</v>
      </c>
      <c r="M4" s="79" t="s">
        <v>278</v>
      </c>
      <c r="N4" s="79" t="s">
        <v>282</v>
      </c>
      <c r="O4" s="84" t="s">
        <v>270</v>
      </c>
      <c r="P4" s="77" t="s">
        <v>279</v>
      </c>
    </row>
    <row r="5" spans="1:256" ht="29.25" customHeight="1" x14ac:dyDescent="0.25">
      <c r="A5" s="269" t="s">
        <v>542</v>
      </c>
      <c r="B5" s="270"/>
      <c r="C5" s="270"/>
      <c r="D5" s="271"/>
      <c r="E5" s="52"/>
      <c r="F5" s="52"/>
      <c r="G5" s="52"/>
      <c r="H5" s="52"/>
      <c r="I5" s="44"/>
      <c r="J5" s="44"/>
      <c r="K5" s="52"/>
      <c r="L5" s="44"/>
      <c r="M5" s="52"/>
      <c r="N5" s="44"/>
      <c r="O5" s="44"/>
      <c r="P5" s="44"/>
      <c r="Q5" s="20"/>
    </row>
    <row r="6" spans="1:256" x14ac:dyDescent="0.25">
      <c r="A6" s="89"/>
      <c r="B6" s="89"/>
      <c r="C6" s="89"/>
      <c r="D6" s="50"/>
      <c r="E6" s="50"/>
      <c r="F6" s="50"/>
      <c r="G6" s="50"/>
      <c r="H6" s="50"/>
      <c r="I6" s="90"/>
      <c r="J6" s="90"/>
      <c r="K6" s="50"/>
      <c r="L6" s="90"/>
      <c r="M6" s="50"/>
      <c r="N6" s="90"/>
      <c r="O6" s="50"/>
      <c r="P6" s="50"/>
    </row>
    <row r="7" spans="1:256" x14ac:dyDescent="0.25">
      <c r="A7" s="89"/>
      <c r="B7" s="89"/>
      <c r="C7" s="89"/>
      <c r="D7" s="50"/>
      <c r="E7" s="50"/>
      <c r="F7" s="50"/>
      <c r="G7" s="50"/>
      <c r="H7" s="50"/>
      <c r="I7" s="90"/>
      <c r="J7" s="90"/>
      <c r="K7" s="50"/>
      <c r="L7" s="90"/>
      <c r="M7" s="50"/>
      <c r="N7" s="90"/>
      <c r="O7" s="50"/>
      <c r="P7" s="50"/>
    </row>
    <row r="8" spans="1:256" s="7" customFormat="1" ht="19.5" customHeight="1" x14ac:dyDescent="0.25">
      <c r="A8" s="253"/>
      <c r="B8" s="253"/>
      <c r="C8" s="253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50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7" customFormat="1" ht="46.5" customHeight="1" x14ac:dyDescent="0.25">
      <c r="A9" s="91" t="s">
        <v>285</v>
      </c>
      <c r="B9" s="84" t="s">
        <v>264</v>
      </c>
      <c r="C9" s="92" t="s">
        <v>284</v>
      </c>
      <c r="D9" s="74" t="s">
        <v>266</v>
      </c>
      <c r="E9" s="252" t="s">
        <v>267</v>
      </c>
      <c r="F9" s="252"/>
      <c r="G9" s="252"/>
      <c r="H9" s="252"/>
      <c r="I9" s="252"/>
      <c r="J9" s="84"/>
      <c r="K9" s="252" t="s">
        <v>268</v>
      </c>
      <c r="L9" s="252"/>
      <c r="M9" s="252" t="s">
        <v>269</v>
      </c>
      <c r="N9" s="252"/>
      <c r="O9" s="84"/>
      <c r="P9" s="41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7" customFormat="1" ht="65.25" customHeight="1" x14ac:dyDescent="0.25">
      <c r="A10" s="249" t="s">
        <v>237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84" t="s">
        <v>279</v>
      </c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7" customFormat="1" ht="30" customHeight="1" x14ac:dyDescent="0.25">
      <c r="A11" s="82">
        <v>1</v>
      </c>
      <c r="B11" s="94" t="s">
        <v>453</v>
      </c>
      <c r="C11" s="87" t="s">
        <v>452</v>
      </c>
      <c r="D11" s="82" t="s">
        <v>815</v>
      </c>
      <c r="E11" s="52">
        <v>32.5</v>
      </c>
      <c r="F11" s="52">
        <f>E11/4</f>
        <v>8.125</v>
      </c>
      <c r="G11" s="52">
        <v>125</v>
      </c>
      <c r="H11" s="52">
        <v>0</v>
      </c>
      <c r="I11" s="44">
        <v>0</v>
      </c>
      <c r="J11" s="44">
        <v>125</v>
      </c>
      <c r="K11" s="51">
        <v>42.3</v>
      </c>
      <c r="L11" s="57">
        <v>300</v>
      </c>
      <c r="M11" s="52">
        <v>0</v>
      </c>
      <c r="N11" s="57">
        <v>0</v>
      </c>
      <c r="O11" s="44">
        <f>F11+H11+K11</f>
        <v>50.424999999999997</v>
      </c>
      <c r="P11" s="44">
        <f>J11+L11+N11</f>
        <v>425</v>
      </c>
      <c r="Q11" s="29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6.5" customHeight="1" x14ac:dyDescent="0.25">
      <c r="A12" s="101"/>
      <c r="B12" s="101"/>
      <c r="C12" s="101"/>
      <c r="D12" s="101"/>
      <c r="E12" s="50"/>
      <c r="F12" s="50"/>
      <c r="G12" s="50"/>
      <c r="H12" s="50"/>
      <c r="I12" s="90"/>
      <c r="J12" s="90"/>
      <c r="K12" s="50"/>
      <c r="L12" s="90"/>
      <c r="M12" s="50"/>
      <c r="N12" s="90"/>
      <c r="O12" s="50"/>
      <c r="P12" s="50"/>
    </row>
    <row r="13" spans="1:256" x14ac:dyDescent="0.25">
      <c r="A13" s="50"/>
      <c r="B13" s="50"/>
      <c r="C13" s="50"/>
      <c r="D13" s="50"/>
      <c r="E13" s="50"/>
      <c r="F13" s="50"/>
      <c r="G13" s="50"/>
      <c r="H13" s="50"/>
      <c r="I13" s="90"/>
      <c r="J13" s="90"/>
      <c r="K13" s="50"/>
      <c r="L13" s="90"/>
      <c r="M13" s="50"/>
      <c r="N13" s="90"/>
      <c r="O13" s="50"/>
      <c r="P13" s="50"/>
    </row>
    <row r="14" spans="1:256" x14ac:dyDescent="0.25">
      <c r="A14" s="50"/>
      <c r="B14" s="50"/>
      <c r="C14" s="50"/>
      <c r="D14" s="50"/>
      <c r="E14" s="50"/>
      <c r="F14" s="50"/>
      <c r="G14" s="50"/>
      <c r="H14" s="50"/>
      <c r="I14" s="90"/>
      <c r="J14" s="90"/>
      <c r="K14" s="50"/>
      <c r="L14" s="90"/>
      <c r="M14" s="50"/>
      <c r="N14" s="90"/>
      <c r="O14" s="50"/>
      <c r="P14" s="50"/>
    </row>
    <row r="15" spans="1:256" x14ac:dyDescent="0.25">
      <c r="A15" s="50"/>
      <c r="B15" s="50"/>
      <c r="C15" s="50"/>
      <c r="D15" s="50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</row>
    <row r="16" spans="1:256" x14ac:dyDescent="0.25">
      <c r="A16" s="50"/>
      <c r="B16" s="50"/>
      <c r="C16" s="50"/>
      <c r="D16" s="50"/>
      <c r="E16" s="50"/>
      <c r="F16" s="50"/>
      <c r="G16" s="50"/>
      <c r="H16" s="50"/>
      <c r="I16" s="90"/>
      <c r="J16" s="90"/>
      <c r="K16" s="50"/>
      <c r="L16" s="90"/>
      <c r="M16" s="50"/>
      <c r="N16" s="90"/>
      <c r="O16" s="50"/>
      <c r="P16" s="50"/>
    </row>
  </sheetData>
  <sheetProtection algorithmName="SHA-512" hashValue="+gjTMryaEL3xPLh0uv3TMdp+WEnKzGreCPOrTZd9NIPHrE3rhMe8G+xKAVu5vdMMU+/ak6jFQ3Zz/mjBHzMpaw==" saltValue="lRSTchCqnlES9LpR4CFOkQ==" spinCount="100000" sheet="1" objects="1" scenarios="1"/>
  <mergeCells count="12">
    <mergeCell ref="A1:O1"/>
    <mergeCell ref="A2:P2"/>
    <mergeCell ref="A10:D10"/>
    <mergeCell ref="E3:I3"/>
    <mergeCell ref="K3:L3"/>
    <mergeCell ref="M3:N3"/>
    <mergeCell ref="A4:D4"/>
    <mergeCell ref="A8:O8"/>
    <mergeCell ref="E9:I9"/>
    <mergeCell ref="K9:L9"/>
    <mergeCell ref="M9:N9"/>
    <mergeCell ref="A5:D5"/>
  </mergeCells>
  <phoneticPr fontId="12" type="noConversion"/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7"/>
  <sheetViews>
    <sheetView workbookViewId="0">
      <selection activeCell="E12" sqref="E12"/>
    </sheetView>
  </sheetViews>
  <sheetFormatPr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2.710937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/>
    <col min="11" max="11" width="9.140625" style="7"/>
    <col min="12" max="12" width="9.140625" style="17"/>
    <col min="13" max="13" width="9.140625" style="7"/>
    <col min="14" max="14" width="11.28515625" style="17" customWidth="1"/>
    <col min="15" max="15" width="11.7109375" style="7" customWidth="1"/>
    <col min="16" max="16" width="12.42578125" style="7" customWidth="1"/>
    <col min="17" max="17" width="17.5703125" style="7" customWidth="1"/>
    <col min="18" max="18" width="11" style="7" customWidth="1"/>
    <col min="19" max="20" width="8.5703125" customWidth="1"/>
  </cols>
  <sheetData>
    <row r="1" spans="1:20" ht="15.75" x14ac:dyDescent="0.25">
      <c r="A1" s="246" t="s">
        <v>948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S1" s="19"/>
      <c r="T1" s="19"/>
    </row>
    <row r="2" spans="1:20" ht="15.75" x14ac:dyDescent="0.25">
      <c r="A2" s="247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1"/>
    </row>
    <row r="3" spans="1:20" ht="25.5" x14ac:dyDescent="0.25">
      <c r="A3" s="74" t="s">
        <v>263</v>
      </c>
      <c r="B3" s="74" t="s">
        <v>264</v>
      </c>
      <c r="C3" s="75" t="s">
        <v>284</v>
      </c>
      <c r="D3" s="74" t="s">
        <v>266</v>
      </c>
      <c r="E3" s="252" t="s">
        <v>267</v>
      </c>
      <c r="F3" s="252"/>
      <c r="G3" s="252"/>
      <c r="H3" s="252"/>
      <c r="I3" s="252"/>
      <c r="J3" s="83"/>
      <c r="K3" s="252" t="s">
        <v>268</v>
      </c>
      <c r="L3" s="252"/>
      <c r="M3" s="252" t="s">
        <v>269</v>
      </c>
      <c r="N3" s="252"/>
      <c r="O3" s="83"/>
      <c r="P3" s="46"/>
    </row>
    <row r="4" spans="1:20" ht="64.5" x14ac:dyDescent="0.25">
      <c r="A4" s="249" t="s">
        <v>293</v>
      </c>
      <c r="B4" s="249"/>
      <c r="C4" s="249"/>
      <c r="D4" s="249"/>
      <c r="E4" s="79" t="s">
        <v>271</v>
      </c>
      <c r="F4" s="79" t="s">
        <v>272</v>
      </c>
      <c r="G4" s="79" t="s">
        <v>273</v>
      </c>
      <c r="H4" s="79" t="s">
        <v>274</v>
      </c>
      <c r="I4" s="59" t="s">
        <v>275</v>
      </c>
      <c r="J4" s="80" t="s">
        <v>276</v>
      </c>
      <c r="K4" s="79" t="s">
        <v>271</v>
      </c>
      <c r="L4" s="81" t="s">
        <v>277</v>
      </c>
      <c r="M4" s="79" t="s">
        <v>278</v>
      </c>
      <c r="N4" s="79" t="s">
        <v>282</v>
      </c>
      <c r="O4" s="84" t="s">
        <v>270</v>
      </c>
      <c r="P4" s="77" t="s">
        <v>279</v>
      </c>
    </row>
    <row r="5" spans="1:20" ht="30" customHeight="1" x14ac:dyDescent="0.25">
      <c r="A5" s="85">
        <v>1</v>
      </c>
      <c r="B5" s="86" t="s">
        <v>544</v>
      </c>
      <c r="C5" s="87" t="s">
        <v>543</v>
      </c>
      <c r="D5" s="82" t="s">
        <v>814</v>
      </c>
      <c r="E5" s="52">
        <v>194.285</v>
      </c>
      <c r="F5" s="52">
        <f>E5/4</f>
        <v>48.571249999999999</v>
      </c>
      <c r="G5" s="52">
        <v>125</v>
      </c>
      <c r="H5" s="52">
        <v>0</v>
      </c>
      <c r="I5" s="44">
        <v>0</v>
      </c>
      <c r="J5" s="44">
        <f>G5+I5</f>
        <v>125</v>
      </c>
      <c r="K5" s="52">
        <v>86.15</v>
      </c>
      <c r="L5" s="44">
        <v>300</v>
      </c>
      <c r="M5" s="52">
        <v>20</v>
      </c>
      <c r="N5" s="44">
        <v>200</v>
      </c>
      <c r="O5" s="44">
        <f>F5+H5+K5+M5</f>
        <v>154.72125</v>
      </c>
      <c r="P5" s="44">
        <f>J5+L5+N5</f>
        <v>625</v>
      </c>
      <c r="Q5" s="61"/>
    </row>
    <row r="6" spans="1:20" ht="30" customHeight="1" x14ac:dyDescent="0.25">
      <c r="A6" s="88">
        <v>2</v>
      </c>
      <c r="B6" s="86" t="s">
        <v>546</v>
      </c>
      <c r="C6" s="87" t="s">
        <v>545</v>
      </c>
      <c r="D6" s="82" t="s">
        <v>814</v>
      </c>
      <c r="E6" s="41">
        <v>142.46</v>
      </c>
      <c r="F6" s="52">
        <f>E6/4</f>
        <v>35.615000000000002</v>
      </c>
      <c r="G6" s="41">
        <f>F6*G5/F5</f>
        <v>91.656586972746226</v>
      </c>
      <c r="H6" s="41">
        <v>0</v>
      </c>
      <c r="I6" s="55">
        <v>0</v>
      </c>
      <c r="J6" s="44">
        <f>G6+I6</f>
        <v>91.656586972746226</v>
      </c>
      <c r="K6" s="55">
        <v>0</v>
      </c>
      <c r="L6" s="55">
        <v>0</v>
      </c>
      <c r="M6" s="41">
        <v>0</v>
      </c>
      <c r="N6" s="56">
        <v>0</v>
      </c>
      <c r="O6" s="44">
        <f>F6+H6+K6+M6</f>
        <v>35.615000000000002</v>
      </c>
      <c r="P6" s="44">
        <f>J6+L6+N6</f>
        <v>91.656586972746226</v>
      </c>
      <c r="Q6" s="61"/>
    </row>
    <row r="7" spans="1:20" x14ac:dyDescent="0.25">
      <c r="A7" s="5"/>
      <c r="B7" s="16"/>
      <c r="C7" s="16"/>
    </row>
  </sheetData>
  <sheetProtection algorithmName="SHA-512" hashValue="VFk9AAANnFKCXnn2m2aoTHeu1RfKaimQB8qeYAp56tmcCH2GddE+bLdWCzCIs/+JYxJCpn0ek45N/VeTShjcLA==" saltValue="yNYPR9CSAhFevDyDiqGXfA==" spinCount="100000" sheet="1" objects="1" scenarios="1"/>
  <mergeCells count="6">
    <mergeCell ref="A4:D4"/>
    <mergeCell ref="A1:O1"/>
    <mergeCell ref="A2:P2"/>
    <mergeCell ref="E3:I3"/>
    <mergeCell ref="K3:L3"/>
    <mergeCell ref="M3:N3"/>
  </mergeCells>
  <phoneticPr fontId="1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V24"/>
  <sheetViews>
    <sheetView workbookViewId="0">
      <selection sqref="A1:R24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15.28515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7.28515625" style="7" customWidth="1"/>
    <col min="18" max="18" width="11" style="7" customWidth="1"/>
  </cols>
  <sheetData>
    <row r="1" spans="1:256" s="19" customFormat="1" ht="30" customHeight="1" x14ac:dyDescent="0.25">
      <c r="A1" s="246" t="s">
        <v>949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</row>
    <row r="2" spans="1:256" ht="18" customHeight="1" x14ac:dyDescent="0.25">
      <c r="A2" s="247"/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68"/>
      <c r="Q2" s="50"/>
      <c r="R2" s="50"/>
    </row>
    <row r="3" spans="1:256" ht="35.25" customHeight="1" x14ac:dyDescent="0.25">
      <c r="A3" s="74" t="s">
        <v>263</v>
      </c>
      <c r="B3" s="74" t="s">
        <v>264</v>
      </c>
      <c r="C3" s="75" t="s">
        <v>284</v>
      </c>
      <c r="D3" s="74" t="s">
        <v>266</v>
      </c>
      <c r="E3" s="252" t="s">
        <v>267</v>
      </c>
      <c r="F3" s="252"/>
      <c r="G3" s="252"/>
      <c r="H3" s="252"/>
      <c r="I3" s="252"/>
      <c r="J3" s="83"/>
      <c r="K3" s="252" t="s">
        <v>268</v>
      </c>
      <c r="L3" s="252"/>
      <c r="M3" s="252" t="s">
        <v>269</v>
      </c>
      <c r="N3" s="252"/>
      <c r="O3" s="83"/>
      <c r="P3" s="46"/>
      <c r="Q3" s="50"/>
      <c r="R3" s="50"/>
    </row>
    <row r="4" spans="1:256" ht="118.5" customHeight="1" x14ac:dyDescent="0.25">
      <c r="A4" s="259" t="s">
        <v>238</v>
      </c>
      <c r="B4" s="259"/>
      <c r="C4" s="259"/>
      <c r="D4" s="259"/>
      <c r="E4" s="79" t="s">
        <v>271</v>
      </c>
      <c r="F4" s="79" t="s">
        <v>272</v>
      </c>
      <c r="G4" s="79" t="s">
        <v>273</v>
      </c>
      <c r="H4" s="79" t="s">
        <v>274</v>
      </c>
      <c r="I4" s="59" t="s">
        <v>275</v>
      </c>
      <c r="J4" s="80" t="s">
        <v>276</v>
      </c>
      <c r="K4" s="79" t="s">
        <v>271</v>
      </c>
      <c r="L4" s="81" t="s">
        <v>277</v>
      </c>
      <c r="M4" s="79" t="s">
        <v>278</v>
      </c>
      <c r="N4" s="79" t="s">
        <v>282</v>
      </c>
      <c r="O4" s="84" t="s">
        <v>270</v>
      </c>
      <c r="P4" s="77" t="s">
        <v>279</v>
      </c>
      <c r="Q4" s="50"/>
      <c r="R4" s="50"/>
    </row>
    <row r="5" spans="1:256" ht="27.75" customHeight="1" x14ac:dyDescent="0.25">
      <c r="A5" s="85">
        <v>1</v>
      </c>
      <c r="B5" s="86" t="s">
        <v>548</v>
      </c>
      <c r="C5" s="87" t="s">
        <v>547</v>
      </c>
      <c r="D5" s="82" t="s">
        <v>819</v>
      </c>
      <c r="E5" s="38">
        <v>11.484999999999999</v>
      </c>
      <c r="F5" s="38">
        <f>E5/4</f>
        <v>2.8712499999999999</v>
      </c>
      <c r="G5" s="38">
        <f>F5*$G$9/$F$9</f>
        <v>3.7954395241242564</v>
      </c>
      <c r="H5" s="38">
        <v>118.8</v>
      </c>
      <c r="I5" s="38">
        <v>375</v>
      </c>
      <c r="J5" s="38">
        <f>G5+I5</f>
        <v>378.79543952412428</v>
      </c>
      <c r="K5" s="38">
        <v>25</v>
      </c>
      <c r="L5" s="38">
        <f>K5*$L$7/$K$7</f>
        <v>198.67549668874173</v>
      </c>
      <c r="M5" s="38">
        <v>150</v>
      </c>
      <c r="N5" s="38">
        <v>200</v>
      </c>
      <c r="O5" s="38">
        <f t="shared" ref="O5:O7" si="0">F5+H5+K5+M5</f>
        <v>296.67124999999999</v>
      </c>
      <c r="P5" s="38">
        <f t="shared" ref="P5:P8" si="1">J5+L5+N5</f>
        <v>777.47093621286604</v>
      </c>
      <c r="Q5" s="62"/>
      <c r="R5" s="50"/>
    </row>
    <row r="6" spans="1:256" ht="34.5" customHeight="1" x14ac:dyDescent="0.25">
      <c r="A6" s="88">
        <v>2</v>
      </c>
      <c r="B6" s="86" t="s">
        <v>550</v>
      </c>
      <c r="C6" s="87" t="s">
        <v>549</v>
      </c>
      <c r="D6" s="82" t="s">
        <v>815</v>
      </c>
      <c r="E6" s="40">
        <v>186.77</v>
      </c>
      <c r="F6" s="38">
        <f t="shared" ref="F6:F9" si="2">E6/4</f>
        <v>46.692500000000003</v>
      </c>
      <c r="G6" s="38">
        <f t="shared" ref="G6:G8" si="3">F6*$G$9/$F$9</f>
        <v>61.721744877726373</v>
      </c>
      <c r="H6" s="40">
        <v>0</v>
      </c>
      <c r="I6" s="40">
        <f t="shared" ref="I6:I8" si="4">H6*$I$5/$H$5</f>
        <v>0</v>
      </c>
      <c r="J6" s="38">
        <f t="shared" ref="J6:J9" si="5">G6+I6</f>
        <v>61.721744877726373</v>
      </c>
      <c r="K6" s="40">
        <v>2.6</v>
      </c>
      <c r="L6" s="38">
        <f>K6*$L$7/$K$7</f>
        <v>20.662251655629138</v>
      </c>
      <c r="M6" s="40">
        <v>0</v>
      </c>
      <c r="N6" s="54">
        <f>M6*$N$5/$M$5</f>
        <v>0</v>
      </c>
      <c r="O6" s="38">
        <f t="shared" si="0"/>
        <v>49.292500000000004</v>
      </c>
      <c r="P6" s="38">
        <f t="shared" si="1"/>
        <v>82.383996533355514</v>
      </c>
      <c r="Q6" s="62"/>
      <c r="R6" s="50"/>
    </row>
    <row r="7" spans="1:256" ht="30" customHeight="1" x14ac:dyDescent="0.25">
      <c r="A7" s="88">
        <v>3</v>
      </c>
      <c r="B7" s="86" t="s">
        <v>552</v>
      </c>
      <c r="C7" s="87" t="s">
        <v>551</v>
      </c>
      <c r="D7" s="82" t="s">
        <v>815</v>
      </c>
      <c r="E7" s="40">
        <v>235</v>
      </c>
      <c r="F7" s="38">
        <f t="shared" si="2"/>
        <v>58.75</v>
      </c>
      <c r="G7" s="38">
        <f t="shared" si="3"/>
        <v>77.660277594183739</v>
      </c>
      <c r="H7" s="40">
        <v>0</v>
      </c>
      <c r="I7" s="40">
        <f t="shared" si="4"/>
        <v>0</v>
      </c>
      <c r="J7" s="38">
        <f t="shared" si="5"/>
        <v>77.660277594183739</v>
      </c>
      <c r="K7" s="40">
        <v>37.75</v>
      </c>
      <c r="L7" s="40">
        <v>300</v>
      </c>
      <c r="M7" s="40">
        <v>40</v>
      </c>
      <c r="N7" s="54">
        <f t="shared" ref="N7:N9" si="6">M7*$N$5/$M$5</f>
        <v>53.333333333333336</v>
      </c>
      <c r="O7" s="38">
        <f t="shared" si="0"/>
        <v>136.5</v>
      </c>
      <c r="P7" s="38">
        <f t="shared" si="1"/>
        <v>430.99361092751707</v>
      </c>
      <c r="Q7" s="62"/>
      <c r="R7" s="50"/>
    </row>
    <row r="8" spans="1:256" ht="31.5" customHeight="1" x14ac:dyDescent="0.25">
      <c r="A8" s="88">
        <v>4</v>
      </c>
      <c r="B8" s="86" t="s">
        <v>554</v>
      </c>
      <c r="C8" s="87" t="s">
        <v>553</v>
      </c>
      <c r="D8" s="82" t="s">
        <v>817</v>
      </c>
      <c r="E8" s="40">
        <v>149.94999999999999</v>
      </c>
      <c r="F8" s="38">
        <f t="shared" si="2"/>
        <v>37.487499999999997</v>
      </c>
      <c r="G8" s="38">
        <f t="shared" si="3"/>
        <v>49.553866490416389</v>
      </c>
      <c r="H8" s="40">
        <v>0</v>
      </c>
      <c r="I8" s="40">
        <f t="shared" si="4"/>
        <v>0</v>
      </c>
      <c r="J8" s="38">
        <f t="shared" si="5"/>
        <v>49.553866490416389</v>
      </c>
      <c r="K8" s="40">
        <v>34</v>
      </c>
      <c r="L8" s="38">
        <f t="shared" ref="L8:L9" si="7">K8*$L$7/$K$7</f>
        <v>270.19867549668874</v>
      </c>
      <c r="M8" s="40">
        <v>0</v>
      </c>
      <c r="N8" s="54">
        <f t="shared" si="6"/>
        <v>0</v>
      </c>
      <c r="O8" s="38">
        <f>F8+H8+K8+M8</f>
        <v>71.487499999999997</v>
      </c>
      <c r="P8" s="38">
        <f t="shared" si="1"/>
        <v>319.75254198710513</v>
      </c>
      <c r="Q8" s="62"/>
      <c r="R8" s="50"/>
    </row>
    <row r="9" spans="1:256" ht="30.75" customHeight="1" x14ac:dyDescent="0.25">
      <c r="A9" s="88">
        <v>6</v>
      </c>
      <c r="B9" s="86" t="s">
        <v>556</v>
      </c>
      <c r="C9" s="87" t="s">
        <v>555</v>
      </c>
      <c r="D9" s="82" t="s">
        <v>816</v>
      </c>
      <c r="E9" s="40">
        <v>378.25</v>
      </c>
      <c r="F9" s="38">
        <f t="shared" si="2"/>
        <v>94.5625</v>
      </c>
      <c r="G9" s="54">
        <v>125</v>
      </c>
      <c r="H9" s="40">
        <v>30</v>
      </c>
      <c r="I9" s="40">
        <f>H9*$I$5/$H$5</f>
        <v>94.696969696969703</v>
      </c>
      <c r="J9" s="38">
        <f t="shared" si="5"/>
        <v>219.69696969696969</v>
      </c>
      <c r="K9" s="40">
        <v>4.4000000000000004</v>
      </c>
      <c r="L9" s="38">
        <f t="shared" si="7"/>
        <v>34.966887417218544</v>
      </c>
      <c r="M9" s="40">
        <v>20</v>
      </c>
      <c r="N9" s="54">
        <f t="shared" si="6"/>
        <v>26.666666666666668</v>
      </c>
      <c r="O9" s="38">
        <f>F9+H9+K9+M9</f>
        <v>148.96250000000001</v>
      </c>
      <c r="P9" s="38">
        <f>J9+L9+N9</f>
        <v>281.33052378085489</v>
      </c>
      <c r="Q9" s="62"/>
      <c r="R9" s="50"/>
    </row>
    <row r="10" spans="1:256" x14ac:dyDescent="0.25">
      <c r="A10" s="89"/>
      <c r="B10" s="89"/>
      <c r="C10" s="89"/>
      <c r="D10" s="50"/>
      <c r="E10" s="50"/>
      <c r="F10" s="50"/>
      <c r="G10" s="50"/>
      <c r="H10" s="50"/>
      <c r="I10" s="90"/>
      <c r="J10" s="90"/>
      <c r="K10" s="50"/>
      <c r="L10" s="90"/>
      <c r="M10" s="50"/>
      <c r="N10" s="90"/>
      <c r="O10" s="50"/>
      <c r="P10" s="50"/>
      <c r="Q10" s="50"/>
      <c r="R10" s="50"/>
    </row>
    <row r="11" spans="1:256" x14ac:dyDescent="0.25">
      <c r="A11" s="89"/>
      <c r="B11" s="89"/>
      <c r="C11" s="89"/>
      <c r="D11" s="50"/>
      <c r="E11" s="50"/>
      <c r="F11" s="50"/>
      <c r="G11" s="50"/>
      <c r="H11" s="50"/>
      <c r="I11" s="90"/>
      <c r="J11" s="90"/>
      <c r="K11" s="50"/>
      <c r="L11" s="90"/>
      <c r="M11" s="50"/>
      <c r="N11" s="90"/>
      <c r="O11" s="50"/>
      <c r="P11" s="50"/>
      <c r="Q11" s="50"/>
      <c r="R11" s="50"/>
    </row>
    <row r="12" spans="1:256" s="7" customFormat="1" ht="19.5" customHeight="1" x14ac:dyDescent="0.25">
      <c r="A12" s="253"/>
      <c r="B12" s="253"/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50"/>
      <c r="Q12" s="50"/>
      <c r="R12" s="50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7" customFormat="1" ht="46.5" customHeight="1" x14ac:dyDescent="0.25">
      <c r="A13" s="91" t="s">
        <v>285</v>
      </c>
      <c r="B13" s="84" t="s">
        <v>264</v>
      </c>
      <c r="C13" s="92" t="s">
        <v>284</v>
      </c>
      <c r="D13" s="74" t="s">
        <v>266</v>
      </c>
      <c r="E13" s="252" t="s">
        <v>267</v>
      </c>
      <c r="F13" s="252"/>
      <c r="G13" s="252"/>
      <c r="H13" s="252"/>
      <c r="I13" s="252"/>
      <c r="J13" s="84"/>
      <c r="K13" s="252" t="s">
        <v>268</v>
      </c>
      <c r="L13" s="252"/>
      <c r="M13" s="252" t="s">
        <v>269</v>
      </c>
      <c r="N13" s="252"/>
      <c r="O13" s="84"/>
      <c r="P13" s="41"/>
      <c r="Q13" s="50"/>
      <c r="R13" s="50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7" customFormat="1" ht="116.25" customHeight="1" x14ac:dyDescent="0.25">
      <c r="A14" s="259" t="s">
        <v>239</v>
      </c>
      <c r="B14" s="259"/>
      <c r="C14" s="259"/>
      <c r="D14" s="259"/>
      <c r="E14" s="79" t="s">
        <v>271</v>
      </c>
      <c r="F14" s="79" t="s">
        <v>272</v>
      </c>
      <c r="G14" s="79" t="s">
        <v>273</v>
      </c>
      <c r="H14" s="79" t="s">
        <v>274</v>
      </c>
      <c r="I14" s="59" t="s">
        <v>275</v>
      </c>
      <c r="J14" s="80" t="s">
        <v>276</v>
      </c>
      <c r="K14" s="79" t="s">
        <v>271</v>
      </c>
      <c r="L14" s="81" t="s">
        <v>277</v>
      </c>
      <c r="M14" s="79" t="s">
        <v>278</v>
      </c>
      <c r="N14" s="79" t="s">
        <v>282</v>
      </c>
      <c r="O14" s="84" t="s">
        <v>270</v>
      </c>
      <c r="P14" s="84" t="s">
        <v>279</v>
      </c>
      <c r="Q14" s="50"/>
      <c r="R14" s="50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7" customFormat="1" ht="30" customHeight="1" x14ac:dyDescent="0.25">
      <c r="A15" s="82">
        <v>1</v>
      </c>
      <c r="B15" s="93" t="s">
        <v>558</v>
      </c>
      <c r="C15" s="87" t="s">
        <v>557</v>
      </c>
      <c r="D15" s="82" t="s">
        <v>819</v>
      </c>
      <c r="E15" s="38">
        <v>50</v>
      </c>
      <c r="F15" s="38">
        <f t="shared" ref="F15:F21" si="8">E15/4</f>
        <v>12.5</v>
      </c>
      <c r="G15" s="38">
        <f>F15*$G$17/$F$17</f>
        <v>26.595744680851062</v>
      </c>
      <c r="H15" s="38">
        <v>0</v>
      </c>
      <c r="I15" s="38">
        <v>0</v>
      </c>
      <c r="J15" s="38">
        <f>G15+I15</f>
        <v>26.595744680851062</v>
      </c>
      <c r="K15" s="38">
        <v>9.1999999999999993</v>
      </c>
      <c r="L15" s="38">
        <f>K15*$L$17/$K$17</f>
        <v>73.11258278145695</v>
      </c>
      <c r="M15" s="45">
        <v>110</v>
      </c>
      <c r="N15" s="38">
        <v>200</v>
      </c>
      <c r="O15" s="38">
        <f t="shared" ref="O15:O19" si="9">F15+H15+K15+M15</f>
        <v>131.69999999999999</v>
      </c>
      <c r="P15" s="38">
        <f t="shared" ref="P15:P21" si="10">J15+L15+N15</f>
        <v>299.70832746230803</v>
      </c>
      <c r="Q15" s="60"/>
      <c r="R15" s="50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7" customFormat="1" ht="30" customHeight="1" x14ac:dyDescent="0.25">
      <c r="A16" s="82">
        <v>2</v>
      </c>
      <c r="B16" s="86" t="s">
        <v>550</v>
      </c>
      <c r="C16" s="87" t="s">
        <v>549</v>
      </c>
      <c r="D16" s="82" t="s">
        <v>815</v>
      </c>
      <c r="E16" s="40">
        <v>186.77</v>
      </c>
      <c r="F16" s="38">
        <f t="shared" si="8"/>
        <v>46.692500000000003</v>
      </c>
      <c r="G16" s="38">
        <f>F16*$G$17/$F$17</f>
        <v>99.34574468085107</v>
      </c>
      <c r="H16" s="40">
        <v>0</v>
      </c>
      <c r="I16" s="40">
        <v>0</v>
      </c>
      <c r="J16" s="38">
        <f t="shared" ref="J16:J21" si="11">G16+I16</f>
        <v>99.34574468085107</v>
      </c>
      <c r="K16" s="40">
        <v>2.6</v>
      </c>
      <c r="L16" s="38">
        <f>K16*$L$17/$K$17</f>
        <v>20.662251655629138</v>
      </c>
      <c r="M16" s="40">
        <v>0</v>
      </c>
      <c r="N16" s="54">
        <v>0</v>
      </c>
      <c r="O16" s="38">
        <f>F16+H16+K16+M16</f>
        <v>49.292500000000004</v>
      </c>
      <c r="P16" s="38">
        <f t="shared" si="10"/>
        <v>120.0079963364802</v>
      </c>
      <c r="Q16" s="62"/>
      <c r="R16" s="50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7" customFormat="1" ht="30" customHeight="1" x14ac:dyDescent="0.25">
      <c r="A17" s="82">
        <v>3</v>
      </c>
      <c r="B17" s="94" t="s">
        <v>552</v>
      </c>
      <c r="C17" s="87" t="s">
        <v>551</v>
      </c>
      <c r="D17" s="82" t="s">
        <v>815</v>
      </c>
      <c r="E17" s="40">
        <v>235</v>
      </c>
      <c r="F17" s="38">
        <f t="shared" si="8"/>
        <v>58.75</v>
      </c>
      <c r="G17" s="54">
        <v>125</v>
      </c>
      <c r="H17" s="40">
        <v>0</v>
      </c>
      <c r="I17" s="40">
        <v>0</v>
      </c>
      <c r="J17" s="38">
        <f t="shared" si="11"/>
        <v>125</v>
      </c>
      <c r="K17" s="40">
        <v>37.75</v>
      </c>
      <c r="L17" s="40">
        <v>300</v>
      </c>
      <c r="M17" s="40">
        <v>40</v>
      </c>
      <c r="N17" s="40">
        <f>M17*N15/M15</f>
        <v>72.727272727272734</v>
      </c>
      <c r="O17" s="38">
        <f>F17+H17+K17+M17</f>
        <v>136.5</v>
      </c>
      <c r="P17" s="38">
        <f t="shared" si="10"/>
        <v>497.72727272727275</v>
      </c>
      <c r="Q17" s="60"/>
      <c r="R17" s="50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7" customFormat="1" ht="30" customHeight="1" x14ac:dyDescent="0.25">
      <c r="A18" s="82">
        <v>4</v>
      </c>
      <c r="B18" s="86" t="s">
        <v>554</v>
      </c>
      <c r="C18" s="87" t="s">
        <v>553</v>
      </c>
      <c r="D18" s="82" t="s">
        <v>817</v>
      </c>
      <c r="E18" s="40">
        <v>149.94999999999999</v>
      </c>
      <c r="F18" s="38">
        <f t="shared" si="8"/>
        <v>37.487499999999997</v>
      </c>
      <c r="G18" s="38">
        <f t="shared" ref="G18:G21" si="12">F18*$G$17/$F$17</f>
        <v>79.760638297872347</v>
      </c>
      <c r="H18" s="40">
        <v>0</v>
      </c>
      <c r="I18" s="40">
        <v>0</v>
      </c>
      <c r="J18" s="38">
        <f t="shared" si="11"/>
        <v>79.760638297872347</v>
      </c>
      <c r="K18" s="40">
        <v>34</v>
      </c>
      <c r="L18" s="38">
        <f t="shared" ref="L18:L21" si="13">K18*$L$17/$K$17</f>
        <v>270.19867549668874</v>
      </c>
      <c r="M18" s="40">
        <v>0</v>
      </c>
      <c r="N18" s="40">
        <v>0</v>
      </c>
      <c r="O18" s="38">
        <f t="shared" si="9"/>
        <v>71.487499999999997</v>
      </c>
      <c r="P18" s="38">
        <f t="shared" si="10"/>
        <v>349.95931379456107</v>
      </c>
      <c r="Q18" s="62"/>
      <c r="R18" s="50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7" customFormat="1" ht="30" customHeight="1" x14ac:dyDescent="0.25">
      <c r="A19" s="82">
        <v>5</v>
      </c>
      <c r="B19" s="94" t="s">
        <v>375</v>
      </c>
      <c r="C19" s="87" t="s">
        <v>372</v>
      </c>
      <c r="D19" s="82" t="s">
        <v>817</v>
      </c>
      <c r="E19" s="38">
        <v>37.575000000000003</v>
      </c>
      <c r="F19" s="38">
        <f t="shared" si="8"/>
        <v>9.3937500000000007</v>
      </c>
      <c r="G19" s="38">
        <f t="shared" si="12"/>
        <v>19.986702127659573</v>
      </c>
      <c r="H19" s="38">
        <v>0</v>
      </c>
      <c r="I19" s="38">
        <v>0</v>
      </c>
      <c r="J19" s="38">
        <f t="shared" si="11"/>
        <v>19.986702127659573</v>
      </c>
      <c r="K19" s="38">
        <v>1.25</v>
      </c>
      <c r="L19" s="38">
        <f t="shared" si="13"/>
        <v>9.9337748344370862</v>
      </c>
      <c r="M19" s="38">
        <v>0</v>
      </c>
      <c r="N19" s="38">
        <v>0</v>
      </c>
      <c r="O19" s="38">
        <f t="shared" si="9"/>
        <v>10.643750000000001</v>
      </c>
      <c r="P19" s="38">
        <f t="shared" si="10"/>
        <v>29.920476962096657</v>
      </c>
      <c r="Q19" s="60"/>
      <c r="R19" s="50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7" customFormat="1" ht="30" customHeight="1" x14ac:dyDescent="0.25">
      <c r="A20" s="82">
        <v>6</v>
      </c>
      <c r="B20" s="94" t="s">
        <v>433</v>
      </c>
      <c r="C20" s="87" t="s">
        <v>432</v>
      </c>
      <c r="D20" s="82" t="s">
        <v>816</v>
      </c>
      <c r="E20" s="38">
        <v>168.8</v>
      </c>
      <c r="F20" s="38">
        <f t="shared" si="8"/>
        <v>42.2</v>
      </c>
      <c r="G20" s="38">
        <f t="shared" si="12"/>
        <v>89.787234042553195</v>
      </c>
      <c r="H20" s="38">
        <v>0</v>
      </c>
      <c r="I20" s="38">
        <v>0</v>
      </c>
      <c r="J20" s="38">
        <f t="shared" si="11"/>
        <v>89.787234042553195</v>
      </c>
      <c r="K20" s="38">
        <v>2.5</v>
      </c>
      <c r="L20" s="38">
        <f t="shared" si="13"/>
        <v>19.867549668874172</v>
      </c>
      <c r="M20" s="38">
        <v>0</v>
      </c>
      <c r="N20" s="38">
        <v>0</v>
      </c>
      <c r="O20" s="38">
        <f>F20+H20+K20+M20</f>
        <v>44.7</v>
      </c>
      <c r="P20" s="38">
        <f t="shared" si="10"/>
        <v>109.65478371142737</v>
      </c>
      <c r="Q20" s="60"/>
      <c r="R20" s="5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30" customHeight="1" x14ac:dyDescent="0.25">
      <c r="A21" s="82">
        <v>7</v>
      </c>
      <c r="B21" s="94" t="s">
        <v>422</v>
      </c>
      <c r="C21" s="87" t="s">
        <v>338</v>
      </c>
      <c r="D21" s="82" t="s">
        <v>816</v>
      </c>
      <c r="E21" s="38">
        <v>227.35</v>
      </c>
      <c r="F21" s="38">
        <f t="shared" si="8"/>
        <v>56.837499999999999</v>
      </c>
      <c r="G21" s="38">
        <f t="shared" si="12"/>
        <v>120.93085106382979</v>
      </c>
      <c r="H21" s="38">
        <v>0</v>
      </c>
      <c r="I21" s="38">
        <v>0</v>
      </c>
      <c r="J21" s="38">
        <f t="shared" si="11"/>
        <v>120.93085106382979</v>
      </c>
      <c r="K21" s="45">
        <v>0.65</v>
      </c>
      <c r="L21" s="38">
        <f t="shared" si="13"/>
        <v>5.1655629139072845</v>
      </c>
      <c r="M21" s="38">
        <v>0</v>
      </c>
      <c r="N21" s="45">
        <v>0</v>
      </c>
      <c r="O21" s="38">
        <f t="shared" ref="O21" si="14">F21+H21+K21+M21</f>
        <v>57.487499999999997</v>
      </c>
      <c r="P21" s="38">
        <f t="shared" si="10"/>
        <v>126.09641397773707</v>
      </c>
      <c r="Q21" s="60"/>
      <c r="R21" s="50"/>
    </row>
    <row r="22" spans="1:256" ht="16.5" customHeight="1" x14ac:dyDescent="0.25">
      <c r="A22" s="101"/>
      <c r="B22" s="101"/>
      <c r="C22" s="101"/>
      <c r="D22" s="101"/>
      <c r="E22" s="50"/>
      <c r="F22" s="50"/>
      <c r="G22" s="50"/>
      <c r="H22" s="50"/>
      <c r="I22" s="90"/>
      <c r="J22" s="90"/>
      <c r="K22" s="50"/>
      <c r="L22" s="90"/>
      <c r="M22" s="50"/>
      <c r="N22" s="90"/>
      <c r="O22" s="50"/>
      <c r="P22" s="50"/>
      <c r="Q22" s="50"/>
      <c r="R22" s="50"/>
    </row>
    <row r="23" spans="1:256" x14ac:dyDescent="0.25">
      <c r="A23" s="50"/>
      <c r="B23" s="50"/>
      <c r="C23" s="50"/>
      <c r="D23" s="50"/>
      <c r="E23" s="50"/>
      <c r="F23" s="50"/>
      <c r="G23" s="50"/>
      <c r="H23" s="50"/>
      <c r="I23" s="90"/>
      <c r="J23" s="90"/>
      <c r="K23" s="50"/>
      <c r="L23" s="90"/>
      <c r="M23" s="50"/>
      <c r="N23" s="90"/>
      <c r="O23" s="50"/>
      <c r="P23" s="50"/>
      <c r="Q23" s="50"/>
      <c r="R23" s="50"/>
    </row>
    <row r="24" spans="1:256" x14ac:dyDescent="0.25">
      <c r="A24" s="50"/>
      <c r="B24" s="50"/>
      <c r="C24" s="50"/>
      <c r="D24" s="50"/>
      <c r="E24" s="50"/>
      <c r="F24" s="50"/>
      <c r="G24" s="50"/>
      <c r="H24" s="50"/>
      <c r="I24" s="90"/>
      <c r="J24" s="90"/>
      <c r="K24" s="50"/>
      <c r="L24" s="90"/>
      <c r="M24" s="50"/>
      <c r="N24" s="90"/>
      <c r="O24" s="50"/>
      <c r="P24" s="50"/>
      <c r="Q24" s="50"/>
      <c r="R24" s="50"/>
    </row>
  </sheetData>
  <sheetProtection algorithmName="SHA-512" hashValue="gNVS3cXiOx8r/qTDse0qqffP8P/N5P6nutShUbIsJQq/4bEPz5wy1YHoFS2Nwhg0V5Moo9FcckUuzTkmO8IkAA==" saltValue="WjvCbNvZP8LzuRfyuwp3vg==" spinCount="100000" sheet="1" objects="1" scenarios="1"/>
  <mergeCells count="11">
    <mergeCell ref="A1:O1"/>
    <mergeCell ref="A2:P2"/>
    <mergeCell ref="E3:I3"/>
    <mergeCell ref="K3:L3"/>
    <mergeCell ref="M3:N3"/>
    <mergeCell ref="A4:D4"/>
    <mergeCell ref="A14:D14"/>
    <mergeCell ref="A12:O12"/>
    <mergeCell ref="E13:I13"/>
    <mergeCell ref="K13:L13"/>
    <mergeCell ref="M13:N13"/>
  </mergeCells>
  <phoneticPr fontId="12" type="noConversion"/>
  <pageMargins left="0.7" right="0.7" top="0.75" bottom="0.75" header="0.51180555555555496" footer="0.51180555555555496"/>
  <pageSetup paperSize="9" scale="10" firstPageNumber="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102"/>
  <sheetViews>
    <sheetView workbookViewId="0">
      <selection activeCell="Q5" sqref="Q5"/>
    </sheetView>
  </sheetViews>
  <sheetFormatPr defaultColWidth="8.5703125" defaultRowHeight="15" x14ac:dyDescent="0.25"/>
  <cols>
    <col min="1" max="1" width="3.85546875" style="1" customWidth="1"/>
    <col min="2" max="2" width="12.28515625" style="7" customWidth="1"/>
    <col min="3" max="3" width="22.7109375" style="7" customWidth="1"/>
    <col min="4" max="4" width="20.28515625" style="7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23.28515625" style="7" customWidth="1"/>
    <col min="18" max="18" width="11" style="7" customWidth="1"/>
  </cols>
  <sheetData>
    <row r="1" spans="1:18" s="19" customFormat="1" ht="39" customHeight="1" x14ac:dyDescent="0.25">
      <c r="A1" s="246" t="s">
        <v>950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</row>
    <row r="2" spans="1:18" ht="51" customHeight="1" x14ac:dyDescent="0.25">
      <c r="A2" s="74" t="s">
        <v>263</v>
      </c>
      <c r="B2" s="74" t="s">
        <v>264</v>
      </c>
      <c r="C2" s="75" t="s">
        <v>284</v>
      </c>
      <c r="D2" s="7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$P$9</f>
        <v>ΑΘΡΟΙΣΜΑ ΜΕΤΑ ΤΗΝ ΑΝΑΓΩΓΗ</v>
      </c>
      <c r="Q2" s="78"/>
      <c r="R2" s="78"/>
    </row>
    <row r="3" spans="1:18" ht="63.6" customHeight="1" x14ac:dyDescent="0.25">
      <c r="A3" s="249" t="s">
        <v>292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</row>
    <row r="4" spans="1:18" ht="30" customHeight="1" x14ac:dyDescent="0.25">
      <c r="A4" s="79">
        <v>1</v>
      </c>
      <c r="B4" s="219" t="s">
        <v>485</v>
      </c>
      <c r="C4" s="176" t="s">
        <v>484</v>
      </c>
      <c r="D4" s="176" t="s">
        <v>814</v>
      </c>
      <c r="E4" s="52">
        <v>23.695</v>
      </c>
      <c r="F4" s="52">
        <f>E4/4</f>
        <v>5.9237500000000001</v>
      </c>
      <c r="G4" s="52">
        <f>F4*$G$6/$F$6</f>
        <v>36.566358024691361</v>
      </c>
      <c r="H4" s="52">
        <v>90.75</v>
      </c>
      <c r="I4" s="44">
        <v>375</v>
      </c>
      <c r="J4" s="44">
        <f>G4+I4</f>
        <v>411.56635802469134</v>
      </c>
      <c r="K4" s="52">
        <v>113.2</v>
      </c>
      <c r="L4" s="57">
        <v>300</v>
      </c>
      <c r="M4" s="52">
        <v>60</v>
      </c>
      <c r="N4" s="44">
        <v>200</v>
      </c>
      <c r="O4" s="44">
        <f>F4+H4+K4+M4</f>
        <v>269.87374999999997</v>
      </c>
      <c r="P4" s="44">
        <f>J4+L4+N4</f>
        <v>911.56635802469134</v>
      </c>
      <c r="Q4" s="62"/>
      <c r="R4" s="137"/>
    </row>
    <row r="5" spans="1:18" ht="30" customHeight="1" x14ac:dyDescent="0.25">
      <c r="A5" s="104">
        <v>2</v>
      </c>
      <c r="B5" s="220" t="s">
        <v>560</v>
      </c>
      <c r="C5" s="221" t="s">
        <v>559</v>
      </c>
      <c r="D5" s="176" t="s">
        <v>814</v>
      </c>
      <c r="E5" s="52">
        <v>62.95</v>
      </c>
      <c r="F5" s="52">
        <f t="shared" ref="F5:F6" si="0">E5/4</f>
        <v>15.737500000000001</v>
      </c>
      <c r="G5" s="52">
        <f>F5*$G$6/$F$6</f>
        <v>97.145061728395063</v>
      </c>
      <c r="H5" s="52">
        <v>75</v>
      </c>
      <c r="I5" s="44">
        <f>H5*I4/H4</f>
        <v>309.91735537190084</v>
      </c>
      <c r="J5" s="44">
        <f t="shared" ref="J5:J6" si="1">G5+I5</f>
        <v>407.06241710029587</v>
      </c>
      <c r="K5" s="52">
        <v>31.95</v>
      </c>
      <c r="L5" s="52">
        <f>K5*$L$4/$K$4</f>
        <v>84.673144876325082</v>
      </c>
      <c r="M5" s="52">
        <v>30</v>
      </c>
      <c r="N5" s="44">
        <f>M5*$N$4/$M$4</f>
        <v>100</v>
      </c>
      <c r="O5" s="44">
        <f t="shared" ref="O5:O6" si="2">F5+H5+K5+M5</f>
        <v>152.6875</v>
      </c>
      <c r="P5" s="44">
        <f t="shared" ref="P5:P6" si="3">J5+L5+N5</f>
        <v>591.73556197662094</v>
      </c>
      <c r="Q5" s="60"/>
      <c r="R5" s="137"/>
    </row>
    <row r="6" spans="1:18" ht="30" customHeight="1" x14ac:dyDescent="0.25">
      <c r="A6" s="105">
        <v>3</v>
      </c>
      <c r="B6" s="222" t="s">
        <v>487</v>
      </c>
      <c r="C6" s="177" t="s">
        <v>486</v>
      </c>
      <c r="D6" s="176" t="s">
        <v>814</v>
      </c>
      <c r="E6" s="129">
        <v>81</v>
      </c>
      <c r="F6" s="52">
        <f t="shared" si="0"/>
        <v>20.25</v>
      </c>
      <c r="G6" s="129">
        <v>125</v>
      </c>
      <c r="H6" s="129">
        <v>0</v>
      </c>
      <c r="I6" s="44">
        <f>H6*I5/H5</f>
        <v>0</v>
      </c>
      <c r="J6" s="44">
        <f t="shared" si="1"/>
        <v>125</v>
      </c>
      <c r="K6" s="129">
        <v>44.5</v>
      </c>
      <c r="L6" s="52">
        <f>K6*$L$4/$K$4</f>
        <v>117.93286219081271</v>
      </c>
      <c r="M6" s="129">
        <v>0</v>
      </c>
      <c r="N6" s="44">
        <f>M6*$N$4/$M$4</f>
        <v>0</v>
      </c>
      <c r="O6" s="44">
        <f t="shared" si="2"/>
        <v>64.75</v>
      </c>
      <c r="P6" s="44">
        <f t="shared" si="3"/>
        <v>242.93286219081273</v>
      </c>
      <c r="Q6" s="60"/>
      <c r="R6" s="137"/>
    </row>
    <row r="7" spans="1:18" ht="66.75" customHeight="1" x14ac:dyDescent="0.25">
      <c r="A7" s="247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0"/>
      <c r="M7" s="250"/>
      <c r="N7" s="250"/>
      <c r="O7" s="250"/>
      <c r="P7" s="251"/>
      <c r="Q7" s="50"/>
      <c r="R7" s="50"/>
    </row>
    <row r="8" spans="1:18" ht="35.25" customHeight="1" x14ac:dyDescent="0.25">
      <c r="A8" s="74" t="s">
        <v>263</v>
      </c>
      <c r="B8" s="74" t="s">
        <v>264</v>
      </c>
      <c r="C8" s="75" t="s">
        <v>284</v>
      </c>
      <c r="D8" s="74" t="s">
        <v>266</v>
      </c>
      <c r="E8" s="252" t="s">
        <v>267</v>
      </c>
      <c r="F8" s="252"/>
      <c r="G8" s="252"/>
      <c r="H8" s="252"/>
      <c r="I8" s="252"/>
      <c r="J8" s="83"/>
      <c r="K8" s="252" t="s">
        <v>268</v>
      </c>
      <c r="L8" s="252"/>
      <c r="M8" s="252" t="s">
        <v>269</v>
      </c>
      <c r="N8" s="252"/>
      <c r="O8" s="83"/>
      <c r="P8" s="46"/>
      <c r="Q8" s="50"/>
      <c r="R8" s="50"/>
    </row>
    <row r="9" spans="1:18" ht="64.5" x14ac:dyDescent="0.25">
      <c r="A9" s="249" t="s">
        <v>240</v>
      </c>
      <c r="B9" s="249"/>
      <c r="C9" s="249"/>
      <c r="D9" s="249"/>
      <c r="E9" s="79" t="s">
        <v>271</v>
      </c>
      <c r="F9" s="79" t="s">
        <v>272</v>
      </c>
      <c r="G9" s="79" t="s">
        <v>273</v>
      </c>
      <c r="H9" s="79" t="s">
        <v>274</v>
      </c>
      <c r="I9" s="59" t="s">
        <v>275</v>
      </c>
      <c r="J9" s="80" t="s">
        <v>276</v>
      </c>
      <c r="K9" s="79" t="s">
        <v>271</v>
      </c>
      <c r="L9" s="81" t="s">
        <v>277</v>
      </c>
      <c r="M9" s="79" t="s">
        <v>278</v>
      </c>
      <c r="N9" s="79" t="s">
        <v>282</v>
      </c>
      <c r="O9" s="84" t="s">
        <v>270</v>
      </c>
      <c r="P9" s="77" t="s">
        <v>279</v>
      </c>
      <c r="Q9" s="50"/>
      <c r="R9" s="50"/>
    </row>
    <row r="10" spans="1:18" ht="30" customHeight="1" x14ac:dyDescent="0.25">
      <c r="A10" s="85">
        <v>1</v>
      </c>
      <c r="B10" s="219" t="s">
        <v>331</v>
      </c>
      <c r="C10" s="176" t="s">
        <v>330</v>
      </c>
      <c r="D10" s="176" t="s">
        <v>815</v>
      </c>
      <c r="E10" s="38">
        <v>49.765000000000001</v>
      </c>
      <c r="F10" s="38">
        <f t="shared" ref="F10:F12" si="4">E10/4</f>
        <v>12.44125</v>
      </c>
      <c r="G10" s="38">
        <f>F10/$F$12*$G$12</f>
        <v>27.321789353478565</v>
      </c>
      <c r="H10" s="38">
        <v>0</v>
      </c>
      <c r="I10" s="38">
        <f>H10/H19*I19</f>
        <v>0</v>
      </c>
      <c r="J10" s="38">
        <f>G10+I10</f>
        <v>27.321789353478565</v>
      </c>
      <c r="K10" s="38">
        <v>2.5</v>
      </c>
      <c r="L10" s="38">
        <f>K10/$K$19*$L$19</f>
        <v>5.6818181818181817</v>
      </c>
      <c r="M10" s="38">
        <v>50</v>
      </c>
      <c r="N10" s="38">
        <f>M10/$M$12*$N$12</f>
        <v>83.333333333333343</v>
      </c>
      <c r="O10" s="38">
        <f>F10+H10+K10+M10</f>
        <v>64.941249999999997</v>
      </c>
      <c r="P10" s="38">
        <f>J10+L10+N10</f>
        <v>116.33694086863008</v>
      </c>
      <c r="Q10" s="62"/>
      <c r="R10" s="50"/>
    </row>
    <row r="11" spans="1:18" ht="30" customHeight="1" x14ac:dyDescent="0.25">
      <c r="A11" s="85">
        <v>2</v>
      </c>
      <c r="B11" s="219" t="s">
        <v>333</v>
      </c>
      <c r="C11" s="176" t="s">
        <v>332</v>
      </c>
      <c r="D11" s="176" t="s">
        <v>815</v>
      </c>
      <c r="E11" s="38">
        <v>10</v>
      </c>
      <c r="F11" s="38">
        <f t="shared" si="4"/>
        <v>2.5</v>
      </c>
      <c r="G11" s="38">
        <f>F11/$F$12*$G$12</f>
        <v>5.490161630358398</v>
      </c>
      <c r="H11" s="38">
        <v>34.65</v>
      </c>
      <c r="I11" s="38">
        <f>H11/$H$19*$I$19</f>
        <v>94.260065288356913</v>
      </c>
      <c r="J11" s="38">
        <f t="shared" ref="J11:J24" si="5">G11+I11</f>
        <v>99.750226918715313</v>
      </c>
      <c r="K11" s="38">
        <v>68.150000000000006</v>
      </c>
      <c r="L11" s="38">
        <f t="shared" ref="L11:L24" si="6">K11/$K$19*$L$19</f>
        <v>154.88636363636365</v>
      </c>
      <c r="M11" s="38">
        <v>60</v>
      </c>
      <c r="N11" s="38">
        <f>M11/$M$12*$N$12</f>
        <v>100</v>
      </c>
      <c r="O11" s="38">
        <f t="shared" ref="O11:O24" si="7">F11+H11+K11+M11</f>
        <v>165.3</v>
      </c>
      <c r="P11" s="38">
        <f t="shared" ref="P11:P24" si="8">J11+L11+N11</f>
        <v>354.63659055507895</v>
      </c>
      <c r="Q11" s="62"/>
      <c r="R11" s="50"/>
    </row>
    <row r="12" spans="1:18" ht="30" customHeight="1" x14ac:dyDescent="0.25">
      <c r="A12" s="85">
        <v>3</v>
      </c>
      <c r="B12" s="219" t="s">
        <v>323</v>
      </c>
      <c r="C12" s="176" t="s">
        <v>322</v>
      </c>
      <c r="D12" s="176" t="s">
        <v>815</v>
      </c>
      <c r="E12" s="38">
        <v>227.68</v>
      </c>
      <c r="F12" s="38">
        <f t="shared" si="4"/>
        <v>56.92</v>
      </c>
      <c r="G12" s="38">
        <v>125</v>
      </c>
      <c r="H12" s="38">
        <v>0</v>
      </c>
      <c r="I12" s="38">
        <f t="shared" ref="I12:I24" si="9">H12/$H$19*$I$19</f>
        <v>0</v>
      </c>
      <c r="J12" s="38">
        <f t="shared" si="5"/>
        <v>125</v>
      </c>
      <c r="K12" s="45">
        <v>25.95</v>
      </c>
      <c r="L12" s="38">
        <f t="shared" si="6"/>
        <v>58.977272727272727</v>
      </c>
      <c r="M12" s="38">
        <v>120</v>
      </c>
      <c r="N12" s="45">
        <v>200</v>
      </c>
      <c r="O12" s="38">
        <f t="shared" si="7"/>
        <v>202.87</v>
      </c>
      <c r="P12" s="38">
        <f t="shared" si="8"/>
        <v>383.97727272727275</v>
      </c>
      <c r="Q12" s="62"/>
      <c r="R12" s="50"/>
    </row>
    <row r="13" spans="1:18" ht="30" customHeight="1" x14ac:dyDescent="0.25">
      <c r="A13" s="85">
        <v>4</v>
      </c>
      <c r="B13" s="219" t="s">
        <v>447</v>
      </c>
      <c r="C13" s="176" t="s">
        <v>446</v>
      </c>
      <c r="D13" s="176" t="s">
        <v>815</v>
      </c>
      <c r="E13" s="38">
        <v>70.75</v>
      </c>
      <c r="F13" s="38">
        <f t="shared" ref="F13" si="10">E13/4</f>
        <v>17.6875</v>
      </c>
      <c r="G13" s="38">
        <f t="shared" ref="G13:G24" si="11">F13/$F$12*$G$12</f>
        <v>38.842893534785667</v>
      </c>
      <c r="H13" s="45">
        <v>0</v>
      </c>
      <c r="I13" s="38">
        <f t="shared" si="9"/>
        <v>0</v>
      </c>
      <c r="J13" s="38">
        <f t="shared" si="5"/>
        <v>38.842893534785667</v>
      </c>
      <c r="K13" s="38">
        <v>3.9</v>
      </c>
      <c r="L13" s="38">
        <f t="shared" si="6"/>
        <v>8.8636363636363633</v>
      </c>
      <c r="M13" s="45">
        <v>0</v>
      </c>
      <c r="N13" s="38">
        <f t="shared" ref="N13:N24" si="12">M13/$M$12*$N$12</f>
        <v>0</v>
      </c>
      <c r="O13" s="38">
        <f t="shared" si="7"/>
        <v>21.587499999999999</v>
      </c>
      <c r="P13" s="38">
        <f t="shared" si="8"/>
        <v>47.706529898422033</v>
      </c>
      <c r="Q13" s="62"/>
      <c r="R13" s="50"/>
    </row>
    <row r="14" spans="1:18" ht="30" customHeight="1" x14ac:dyDescent="0.25">
      <c r="A14" s="85">
        <v>5</v>
      </c>
      <c r="B14" s="219" t="s">
        <v>564</v>
      </c>
      <c r="C14" s="176" t="s">
        <v>563</v>
      </c>
      <c r="D14" s="176" t="s">
        <v>815</v>
      </c>
      <c r="E14" s="38">
        <v>38.125</v>
      </c>
      <c r="F14" s="38">
        <f t="shared" ref="F14:F16" si="13">E14/4</f>
        <v>9.53125</v>
      </c>
      <c r="G14" s="38">
        <f t="shared" si="11"/>
        <v>20.931241215741391</v>
      </c>
      <c r="H14" s="38">
        <v>0</v>
      </c>
      <c r="I14" s="38">
        <f t="shared" si="9"/>
        <v>0</v>
      </c>
      <c r="J14" s="38">
        <f t="shared" si="5"/>
        <v>20.931241215741391</v>
      </c>
      <c r="K14" s="38">
        <v>87.5</v>
      </c>
      <c r="L14" s="38">
        <f t="shared" si="6"/>
        <v>198.86363636363635</v>
      </c>
      <c r="M14" s="38">
        <v>40</v>
      </c>
      <c r="N14" s="38">
        <f t="shared" si="12"/>
        <v>66.666666666666657</v>
      </c>
      <c r="O14" s="38">
        <f t="shared" si="7"/>
        <v>137.03125</v>
      </c>
      <c r="P14" s="38">
        <f t="shared" si="8"/>
        <v>286.46154424604435</v>
      </c>
      <c r="Q14" s="62"/>
      <c r="R14" s="50"/>
    </row>
    <row r="15" spans="1:18" ht="30" customHeight="1" x14ac:dyDescent="0.25">
      <c r="A15" s="85">
        <v>6</v>
      </c>
      <c r="B15" s="219" t="s">
        <v>566</v>
      </c>
      <c r="C15" s="176" t="s">
        <v>565</v>
      </c>
      <c r="D15" s="176" t="s">
        <v>815</v>
      </c>
      <c r="E15" s="38">
        <v>98.825000000000003</v>
      </c>
      <c r="F15" s="38">
        <f t="shared" si="13"/>
        <v>24.706250000000001</v>
      </c>
      <c r="G15" s="38">
        <f t="shared" si="11"/>
        <v>54.256522312016862</v>
      </c>
      <c r="H15" s="38">
        <v>0</v>
      </c>
      <c r="I15" s="38">
        <f t="shared" si="9"/>
        <v>0</v>
      </c>
      <c r="J15" s="38">
        <f t="shared" si="5"/>
        <v>54.256522312016862</v>
      </c>
      <c r="K15" s="38">
        <v>27.8</v>
      </c>
      <c r="L15" s="38">
        <f t="shared" si="6"/>
        <v>63.18181818181818</v>
      </c>
      <c r="M15" s="38">
        <v>30</v>
      </c>
      <c r="N15" s="38">
        <f t="shared" si="12"/>
        <v>50</v>
      </c>
      <c r="O15" s="38">
        <f t="shared" si="7"/>
        <v>82.506249999999994</v>
      </c>
      <c r="P15" s="38">
        <f t="shared" si="8"/>
        <v>167.43834049383503</v>
      </c>
      <c r="Q15" s="62"/>
      <c r="R15" s="50"/>
    </row>
    <row r="16" spans="1:18" ht="30" customHeight="1" x14ac:dyDescent="0.25">
      <c r="A16" s="85">
        <v>7</v>
      </c>
      <c r="B16" s="219" t="s">
        <v>568</v>
      </c>
      <c r="C16" s="176" t="s">
        <v>567</v>
      </c>
      <c r="D16" s="176" t="s">
        <v>815</v>
      </c>
      <c r="E16" s="38">
        <v>66.25</v>
      </c>
      <c r="F16" s="38">
        <f t="shared" si="13"/>
        <v>16.5625</v>
      </c>
      <c r="G16" s="38">
        <f t="shared" si="11"/>
        <v>36.372320801124381</v>
      </c>
      <c r="H16" s="38">
        <v>106.5</v>
      </c>
      <c r="I16" s="38">
        <f t="shared" si="9"/>
        <v>289.71708378672469</v>
      </c>
      <c r="J16" s="38">
        <f t="shared" si="5"/>
        <v>326.08940458784906</v>
      </c>
      <c r="K16" s="38">
        <v>128.4</v>
      </c>
      <c r="L16" s="38">
        <f t="shared" si="6"/>
        <v>291.81818181818181</v>
      </c>
      <c r="M16" s="38">
        <v>30</v>
      </c>
      <c r="N16" s="38">
        <f t="shared" si="12"/>
        <v>50</v>
      </c>
      <c r="O16" s="38">
        <f t="shared" si="7"/>
        <v>281.46249999999998</v>
      </c>
      <c r="P16" s="38">
        <f t="shared" si="8"/>
        <v>667.90758640603087</v>
      </c>
      <c r="Q16" s="62"/>
      <c r="R16" s="50"/>
    </row>
    <row r="17" spans="1:18" ht="30" customHeight="1" x14ac:dyDescent="0.25">
      <c r="A17" s="85">
        <v>8</v>
      </c>
      <c r="B17" s="219" t="s">
        <v>455</v>
      </c>
      <c r="C17" s="176" t="s">
        <v>454</v>
      </c>
      <c r="D17" s="176" t="s">
        <v>815</v>
      </c>
      <c r="E17" s="38">
        <v>38.125</v>
      </c>
      <c r="F17" s="38">
        <f t="shared" ref="F17:F18" si="14">E17/4</f>
        <v>9.53125</v>
      </c>
      <c r="G17" s="38">
        <f t="shared" si="11"/>
        <v>20.931241215741391</v>
      </c>
      <c r="H17" s="45">
        <v>0</v>
      </c>
      <c r="I17" s="38">
        <f t="shared" si="9"/>
        <v>0</v>
      </c>
      <c r="J17" s="38">
        <f t="shared" si="5"/>
        <v>20.931241215741391</v>
      </c>
      <c r="K17" s="38">
        <v>58.25</v>
      </c>
      <c r="L17" s="38">
        <f t="shared" si="6"/>
        <v>132.38636363636363</v>
      </c>
      <c r="M17" s="45">
        <v>0</v>
      </c>
      <c r="N17" s="38">
        <f t="shared" si="12"/>
        <v>0</v>
      </c>
      <c r="O17" s="38">
        <f t="shared" si="7"/>
        <v>67.78125</v>
      </c>
      <c r="P17" s="38">
        <f t="shared" si="8"/>
        <v>153.31760485210501</v>
      </c>
      <c r="Q17" s="62"/>
      <c r="R17" s="50"/>
    </row>
    <row r="18" spans="1:18" ht="30" customHeight="1" x14ac:dyDescent="0.25">
      <c r="A18" s="85">
        <v>9</v>
      </c>
      <c r="B18" s="219" t="s">
        <v>329</v>
      </c>
      <c r="C18" s="176" t="s">
        <v>328</v>
      </c>
      <c r="D18" s="176" t="s">
        <v>815</v>
      </c>
      <c r="E18" s="38">
        <v>18.75</v>
      </c>
      <c r="F18" s="38">
        <f t="shared" si="14"/>
        <v>4.6875</v>
      </c>
      <c r="G18" s="38">
        <f t="shared" si="11"/>
        <v>10.294053056921996</v>
      </c>
      <c r="H18" s="45">
        <v>32.25</v>
      </c>
      <c r="I18" s="38">
        <f t="shared" si="9"/>
        <v>87.731229597388463</v>
      </c>
      <c r="J18" s="38">
        <f t="shared" si="5"/>
        <v>98.025282654310459</v>
      </c>
      <c r="K18" s="38">
        <v>83.65</v>
      </c>
      <c r="L18" s="38">
        <f t="shared" si="6"/>
        <v>190.11363636363637</v>
      </c>
      <c r="M18" s="38">
        <v>0</v>
      </c>
      <c r="N18" s="38">
        <f t="shared" si="12"/>
        <v>0</v>
      </c>
      <c r="O18" s="38">
        <f t="shared" si="7"/>
        <v>120.58750000000001</v>
      </c>
      <c r="P18" s="38">
        <f t="shared" si="8"/>
        <v>288.13891901794682</v>
      </c>
      <c r="Q18" s="62"/>
      <c r="R18" s="50"/>
    </row>
    <row r="19" spans="1:18" ht="30" customHeight="1" x14ac:dyDescent="0.25">
      <c r="A19" s="85">
        <v>10</v>
      </c>
      <c r="B19" s="219" t="s">
        <v>459</v>
      </c>
      <c r="C19" s="176" t="s">
        <v>458</v>
      </c>
      <c r="D19" s="176" t="s">
        <v>815</v>
      </c>
      <c r="E19" s="38">
        <v>87.1</v>
      </c>
      <c r="F19" s="38">
        <f t="shared" ref="F19:F21" si="15">E19/4</f>
        <v>21.774999999999999</v>
      </c>
      <c r="G19" s="38">
        <f t="shared" si="11"/>
        <v>47.81930780042164</v>
      </c>
      <c r="H19" s="38">
        <v>137.85</v>
      </c>
      <c r="I19" s="38">
        <v>375</v>
      </c>
      <c r="J19" s="38">
        <f t="shared" si="5"/>
        <v>422.81930780042165</v>
      </c>
      <c r="K19" s="38">
        <v>132</v>
      </c>
      <c r="L19" s="38">
        <v>300</v>
      </c>
      <c r="M19" s="38">
        <v>0</v>
      </c>
      <c r="N19" s="38">
        <f t="shared" si="12"/>
        <v>0</v>
      </c>
      <c r="O19" s="38">
        <f t="shared" si="7"/>
        <v>291.625</v>
      </c>
      <c r="P19" s="38">
        <f t="shared" si="8"/>
        <v>722.81930780042171</v>
      </c>
      <c r="Q19" s="62"/>
      <c r="R19" s="50"/>
    </row>
    <row r="20" spans="1:18" ht="30" customHeight="1" x14ac:dyDescent="0.25">
      <c r="A20" s="85">
        <v>11</v>
      </c>
      <c r="B20" s="219" t="s">
        <v>327</v>
      </c>
      <c r="C20" s="176" t="s">
        <v>326</v>
      </c>
      <c r="D20" s="176" t="s">
        <v>815</v>
      </c>
      <c r="E20" s="38">
        <v>94.825000000000003</v>
      </c>
      <c r="F20" s="38">
        <f t="shared" si="15"/>
        <v>23.706250000000001</v>
      </c>
      <c r="G20" s="38">
        <f t="shared" si="11"/>
        <v>52.060457659873506</v>
      </c>
      <c r="H20" s="45">
        <v>0</v>
      </c>
      <c r="I20" s="38">
        <f t="shared" si="9"/>
        <v>0</v>
      </c>
      <c r="J20" s="38">
        <f t="shared" si="5"/>
        <v>52.060457659873506</v>
      </c>
      <c r="K20" s="38">
        <v>82.15</v>
      </c>
      <c r="L20" s="38">
        <f t="shared" si="6"/>
        <v>186.70454545454547</v>
      </c>
      <c r="M20" s="38">
        <v>80</v>
      </c>
      <c r="N20" s="38">
        <f t="shared" si="12"/>
        <v>133.33333333333331</v>
      </c>
      <c r="O20" s="38">
        <f t="shared" si="7"/>
        <v>185.85624999999999</v>
      </c>
      <c r="P20" s="38">
        <f t="shared" si="8"/>
        <v>372.09833644775227</v>
      </c>
      <c r="Q20" s="62"/>
      <c r="R20" s="50"/>
    </row>
    <row r="21" spans="1:18" ht="30" customHeight="1" x14ac:dyDescent="0.25">
      <c r="A21" s="85">
        <v>12</v>
      </c>
      <c r="B21" s="219" t="s">
        <v>572</v>
      </c>
      <c r="C21" s="176" t="s">
        <v>571</v>
      </c>
      <c r="D21" s="176" t="s">
        <v>815</v>
      </c>
      <c r="E21" s="135">
        <v>10</v>
      </c>
      <c r="F21" s="135">
        <f t="shared" si="15"/>
        <v>2.5</v>
      </c>
      <c r="G21" s="38">
        <f t="shared" si="11"/>
        <v>5.490161630358398</v>
      </c>
      <c r="H21" s="135">
        <v>105</v>
      </c>
      <c r="I21" s="38">
        <f t="shared" si="9"/>
        <v>285.63656147986944</v>
      </c>
      <c r="J21" s="38">
        <f t="shared" si="5"/>
        <v>291.12672311022783</v>
      </c>
      <c r="K21" s="135">
        <v>0</v>
      </c>
      <c r="L21" s="38">
        <f t="shared" si="6"/>
        <v>0</v>
      </c>
      <c r="M21" s="135">
        <v>0</v>
      </c>
      <c r="N21" s="38">
        <f t="shared" si="12"/>
        <v>0</v>
      </c>
      <c r="O21" s="135">
        <f t="shared" si="7"/>
        <v>107.5</v>
      </c>
      <c r="P21" s="135">
        <f t="shared" si="8"/>
        <v>291.12672311022783</v>
      </c>
      <c r="Q21" s="62"/>
      <c r="R21" s="50"/>
    </row>
    <row r="22" spans="1:18" ht="30" customHeight="1" x14ac:dyDescent="0.25">
      <c r="A22" s="85">
        <v>13</v>
      </c>
      <c r="B22" s="219" t="s">
        <v>570</v>
      </c>
      <c r="C22" s="176" t="s">
        <v>569</v>
      </c>
      <c r="D22" s="176" t="s">
        <v>815</v>
      </c>
      <c r="E22" s="38">
        <v>74.712999999999994</v>
      </c>
      <c r="F22" s="38">
        <f t="shared" ref="F22:F23" si="16">E22/4</f>
        <v>18.678249999999998</v>
      </c>
      <c r="G22" s="38">
        <f t="shared" si="11"/>
        <v>41.018644588896699</v>
      </c>
      <c r="H22" s="45">
        <v>0</v>
      </c>
      <c r="I22" s="38">
        <f t="shared" si="9"/>
        <v>0</v>
      </c>
      <c r="J22" s="38">
        <f t="shared" si="5"/>
        <v>41.018644588896699</v>
      </c>
      <c r="K22" s="38">
        <v>5.25</v>
      </c>
      <c r="L22" s="38">
        <f t="shared" si="6"/>
        <v>11.931818181818182</v>
      </c>
      <c r="M22" s="38">
        <v>0</v>
      </c>
      <c r="N22" s="38">
        <f t="shared" si="12"/>
        <v>0</v>
      </c>
      <c r="O22" s="38">
        <f>F22+H22+K22+M22</f>
        <v>23.928249999999998</v>
      </c>
      <c r="P22" s="135">
        <f t="shared" si="8"/>
        <v>52.950462770714879</v>
      </c>
      <c r="Q22" s="62"/>
      <c r="R22" s="50"/>
    </row>
    <row r="23" spans="1:18" ht="30" customHeight="1" x14ac:dyDescent="0.25">
      <c r="A23" s="88">
        <v>14</v>
      </c>
      <c r="B23" s="219" t="s">
        <v>449</v>
      </c>
      <c r="C23" s="176" t="s">
        <v>448</v>
      </c>
      <c r="D23" s="176" t="s">
        <v>815</v>
      </c>
      <c r="E23" s="38">
        <v>55</v>
      </c>
      <c r="F23" s="38">
        <f t="shared" si="16"/>
        <v>13.75</v>
      </c>
      <c r="G23" s="38">
        <f t="shared" si="11"/>
        <v>30.195888966971189</v>
      </c>
      <c r="H23" s="38">
        <v>0</v>
      </c>
      <c r="I23" s="38">
        <f t="shared" si="9"/>
        <v>0</v>
      </c>
      <c r="J23" s="38">
        <f t="shared" si="5"/>
        <v>30.195888966971189</v>
      </c>
      <c r="K23" s="45">
        <v>29</v>
      </c>
      <c r="L23" s="38">
        <f t="shared" si="6"/>
        <v>65.909090909090907</v>
      </c>
      <c r="M23" s="38">
        <v>20</v>
      </c>
      <c r="N23" s="38">
        <f t="shared" si="12"/>
        <v>33.333333333333329</v>
      </c>
      <c r="O23" s="38">
        <f>F23+H23+K23+M23</f>
        <v>62.75</v>
      </c>
      <c r="P23" s="135">
        <f t="shared" si="8"/>
        <v>129.4383132093954</v>
      </c>
      <c r="Q23" s="62"/>
      <c r="R23" s="50"/>
    </row>
    <row r="24" spans="1:18" ht="30" customHeight="1" x14ac:dyDescent="0.25">
      <c r="A24" s="88">
        <v>15</v>
      </c>
      <c r="B24" s="219" t="s">
        <v>562</v>
      </c>
      <c r="C24" s="176" t="s">
        <v>561</v>
      </c>
      <c r="D24" s="176" t="s">
        <v>815</v>
      </c>
      <c r="E24" s="40">
        <v>74.405000000000001</v>
      </c>
      <c r="F24" s="38">
        <f t="shared" ref="F24" si="17">E24/4</f>
        <v>18.60125</v>
      </c>
      <c r="G24" s="38">
        <f t="shared" si="11"/>
        <v>40.849547610681661</v>
      </c>
      <c r="H24" s="54">
        <v>0</v>
      </c>
      <c r="I24" s="38">
        <f t="shared" si="9"/>
        <v>0</v>
      </c>
      <c r="J24" s="38">
        <f t="shared" si="5"/>
        <v>40.849547610681661</v>
      </c>
      <c r="K24" s="54">
        <v>0</v>
      </c>
      <c r="L24" s="38">
        <f t="shared" si="6"/>
        <v>0</v>
      </c>
      <c r="M24" s="54">
        <v>0</v>
      </c>
      <c r="N24" s="38">
        <f t="shared" si="12"/>
        <v>0</v>
      </c>
      <c r="O24" s="38">
        <f t="shared" si="7"/>
        <v>18.60125</v>
      </c>
      <c r="P24" s="135">
        <f t="shared" si="8"/>
        <v>40.849547610681661</v>
      </c>
      <c r="Q24" s="62"/>
      <c r="R24" s="50"/>
    </row>
    <row r="25" spans="1:18" x14ac:dyDescent="0.25">
      <c r="A25" s="89"/>
      <c r="B25" s="89"/>
      <c r="C25" s="89"/>
      <c r="D25" s="50"/>
      <c r="E25" s="50"/>
      <c r="F25" s="50"/>
      <c r="G25" s="50"/>
      <c r="H25" s="50"/>
      <c r="I25" s="90"/>
      <c r="J25" s="90"/>
      <c r="K25" s="50"/>
      <c r="L25" s="90"/>
      <c r="M25" s="50"/>
      <c r="N25" s="90"/>
      <c r="O25" s="50"/>
      <c r="P25" s="50"/>
      <c r="Q25" s="50"/>
      <c r="R25" s="50"/>
    </row>
    <row r="26" spans="1:18" x14ac:dyDescent="0.25">
      <c r="A26" s="89"/>
      <c r="B26" s="89"/>
      <c r="C26" s="89"/>
      <c r="D26" s="50"/>
      <c r="E26" s="50"/>
      <c r="F26" s="50"/>
      <c r="G26" s="50"/>
      <c r="H26" s="50"/>
      <c r="I26" s="90"/>
      <c r="J26" s="90"/>
      <c r="K26" s="50"/>
      <c r="L26" s="90"/>
      <c r="M26" s="50"/>
      <c r="N26" s="90"/>
      <c r="O26" s="50"/>
      <c r="P26" s="50"/>
      <c r="Q26" s="50"/>
      <c r="R26" s="50"/>
    </row>
    <row r="27" spans="1:18" ht="19.5" customHeight="1" x14ac:dyDescent="0.25">
      <c r="A27" s="253"/>
      <c r="B27" s="253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50"/>
      <c r="Q27" s="50"/>
      <c r="R27" s="50"/>
    </row>
    <row r="28" spans="1:18" ht="46.5" customHeight="1" x14ac:dyDescent="0.25">
      <c r="A28" s="84" t="s">
        <v>285</v>
      </c>
      <c r="B28" s="84" t="s">
        <v>264</v>
      </c>
      <c r="C28" s="92" t="s">
        <v>284</v>
      </c>
      <c r="D28" s="74" t="s">
        <v>266</v>
      </c>
      <c r="E28" s="252" t="s">
        <v>267</v>
      </c>
      <c r="F28" s="252"/>
      <c r="G28" s="252"/>
      <c r="H28" s="252"/>
      <c r="I28" s="252"/>
      <c r="J28" s="84"/>
      <c r="K28" s="252" t="s">
        <v>268</v>
      </c>
      <c r="L28" s="252"/>
      <c r="M28" s="252" t="s">
        <v>269</v>
      </c>
      <c r="N28" s="252"/>
      <c r="O28" s="84"/>
      <c r="P28" s="41"/>
      <c r="Q28" s="50"/>
      <c r="R28" s="50"/>
    </row>
    <row r="29" spans="1:18" ht="66.75" customHeight="1" x14ac:dyDescent="0.25">
      <c r="A29" s="249" t="s">
        <v>241</v>
      </c>
      <c r="B29" s="249"/>
      <c r="C29" s="249"/>
      <c r="D29" s="249"/>
      <c r="E29" s="79" t="s">
        <v>271</v>
      </c>
      <c r="F29" s="79" t="s">
        <v>272</v>
      </c>
      <c r="G29" s="79" t="s">
        <v>273</v>
      </c>
      <c r="H29" s="79" t="s">
        <v>274</v>
      </c>
      <c r="I29" s="59" t="s">
        <v>275</v>
      </c>
      <c r="J29" s="80" t="s">
        <v>276</v>
      </c>
      <c r="K29" s="79" t="s">
        <v>271</v>
      </c>
      <c r="L29" s="81" t="s">
        <v>277</v>
      </c>
      <c r="M29" s="79" t="s">
        <v>278</v>
      </c>
      <c r="N29" s="79" t="s">
        <v>282</v>
      </c>
      <c r="O29" s="84" t="s">
        <v>270</v>
      </c>
      <c r="P29" s="84" t="s">
        <v>279</v>
      </c>
      <c r="Q29" s="50"/>
      <c r="R29" s="50"/>
    </row>
    <row r="30" spans="1:18" ht="30" customHeight="1" x14ac:dyDescent="0.25">
      <c r="A30" s="82">
        <v>1</v>
      </c>
      <c r="B30" s="86" t="s">
        <v>420</v>
      </c>
      <c r="C30" s="87" t="s">
        <v>415</v>
      </c>
      <c r="D30" s="176" t="s">
        <v>819</v>
      </c>
      <c r="E30" s="38">
        <v>281.375</v>
      </c>
      <c r="F30" s="38">
        <f>E30/4</f>
        <v>70.34375</v>
      </c>
      <c r="G30" s="40">
        <v>125</v>
      </c>
      <c r="H30" s="38">
        <v>0</v>
      </c>
      <c r="I30" s="38">
        <f>H30*$I$32/$H$32</f>
        <v>0</v>
      </c>
      <c r="J30" s="38">
        <f>G30+I30</f>
        <v>125</v>
      </c>
      <c r="K30" s="38">
        <v>0</v>
      </c>
      <c r="L30" s="38">
        <f>K30*$L$34/$K$34</f>
        <v>0</v>
      </c>
      <c r="M30" s="38">
        <v>160</v>
      </c>
      <c r="N30" s="38">
        <v>200</v>
      </c>
      <c r="O30" s="38">
        <f>F30+H30+K30+M30</f>
        <v>230.34375</v>
      </c>
      <c r="P30" s="38">
        <f>J30+L30+N30</f>
        <v>325</v>
      </c>
      <c r="Q30" s="62"/>
      <c r="R30" s="50"/>
    </row>
    <row r="31" spans="1:18" ht="30" customHeight="1" x14ac:dyDescent="0.25">
      <c r="A31" s="82">
        <v>2</v>
      </c>
      <c r="B31" s="86" t="s">
        <v>493</v>
      </c>
      <c r="C31" s="87" t="s">
        <v>492</v>
      </c>
      <c r="D31" s="176" t="s">
        <v>819</v>
      </c>
      <c r="E31" s="38">
        <v>113.69499999999999</v>
      </c>
      <c r="F31" s="38">
        <f t="shared" ref="F31:F40" si="18">E31/4</f>
        <v>28.423749999999998</v>
      </c>
      <c r="G31" s="40">
        <f>F31*$G$30/$F$30</f>
        <v>50.508662816525991</v>
      </c>
      <c r="H31" s="38">
        <v>0</v>
      </c>
      <c r="I31" s="38">
        <f>H31*$I$32/$H$32</f>
        <v>0</v>
      </c>
      <c r="J31" s="38">
        <f t="shared" ref="J31:J40" si="19">G31+I31</f>
        <v>50.508662816525991</v>
      </c>
      <c r="K31" s="38">
        <v>3.4</v>
      </c>
      <c r="L31" s="38">
        <f t="shared" ref="L31:L40" si="20">K31*$L$34/$K$34</f>
        <v>8.4929225645295592</v>
      </c>
      <c r="M31" s="38">
        <v>40</v>
      </c>
      <c r="N31" s="38">
        <f>M31*$N$30/$M$30</f>
        <v>50</v>
      </c>
      <c r="O31" s="38">
        <f t="shared" ref="O31:O40" si="21">F31+H31+K31+M31</f>
        <v>71.82374999999999</v>
      </c>
      <c r="P31" s="38">
        <f t="shared" ref="P31:P40" si="22">J31+L31+N31</f>
        <v>109.00158538105555</v>
      </c>
      <c r="Q31" s="62"/>
      <c r="R31" s="50"/>
    </row>
    <row r="32" spans="1:18" ht="30" customHeight="1" x14ac:dyDescent="0.25">
      <c r="A32" s="82">
        <v>3</v>
      </c>
      <c r="B32" s="86" t="s">
        <v>499</v>
      </c>
      <c r="C32" s="87" t="s">
        <v>498</v>
      </c>
      <c r="D32" s="176" t="s">
        <v>819</v>
      </c>
      <c r="E32" s="38">
        <v>15.84</v>
      </c>
      <c r="F32" s="38">
        <f t="shared" si="18"/>
        <v>3.96</v>
      </c>
      <c r="G32" s="40">
        <f t="shared" ref="G32:G40" si="23">F32*$G$30/$F$30</f>
        <v>7.0368725011106177</v>
      </c>
      <c r="H32" s="38">
        <v>84.45</v>
      </c>
      <c r="I32" s="38">
        <v>375</v>
      </c>
      <c r="J32" s="38">
        <f t="shared" si="19"/>
        <v>382.03687250111062</v>
      </c>
      <c r="K32" s="38">
        <v>58.9</v>
      </c>
      <c r="L32" s="38">
        <f t="shared" si="20"/>
        <v>147.12739383846795</v>
      </c>
      <c r="M32" s="38">
        <v>40</v>
      </c>
      <c r="N32" s="38">
        <f t="shared" ref="N32:N40" si="24">M32*$N$30/$M$30</f>
        <v>50</v>
      </c>
      <c r="O32" s="38">
        <f t="shared" si="21"/>
        <v>187.31</v>
      </c>
      <c r="P32" s="38">
        <f t="shared" si="22"/>
        <v>579.1642663395786</v>
      </c>
      <c r="Q32" s="62"/>
      <c r="R32" s="50"/>
    </row>
    <row r="33" spans="1:18" ht="30" customHeight="1" x14ac:dyDescent="0.25">
      <c r="A33" s="82">
        <v>4</v>
      </c>
      <c r="B33" s="86" t="s">
        <v>421</v>
      </c>
      <c r="C33" s="87" t="s">
        <v>416</v>
      </c>
      <c r="D33" s="176" t="s">
        <v>819</v>
      </c>
      <c r="E33" s="38">
        <v>181.22499999999999</v>
      </c>
      <c r="F33" s="38">
        <f t="shared" si="18"/>
        <v>45.306249999999999</v>
      </c>
      <c r="G33" s="40">
        <f t="shared" si="23"/>
        <v>80.508662816525984</v>
      </c>
      <c r="H33" s="38">
        <v>0</v>
      </c>
      <c r="I33" s="38">
        <f>H33*$I$32/$H$32</f>
        <v>0</v>
      </c>
      <c r="J33" s="38">
        <f t="shared" si="19"/>
        <v>80.508662816525984</v>
      </c>
      <c r="K33" s="38">
        <v>33.799999999999997</v>
      </c>
      <c r="L33" s="38">
        <f t="shared" si="20"/>
        <v>84.429641965029148</v>
      </c>
      <c r="M33" s="38">
        <v>150</v>
      </c>
      <c r="N33" s="38">
        <f t="shared" si="24"/>
        <v>187.5</v>
      </c>
      <c r="O33" s="38">
        <f t="shared" si="21"/>
        <v>229.10624999999999</v>
      </c>
      <c r="P33" s="38">
        <f t="shared" si="22"/>
        <v>352.43830478155513</v>
      </c>
      <c r="Q33" s="62"/>
      <c r="R33" s="50"/>
    </row>
    <row r="34" spans="1:18" ht="30" customHeight="1" x14ac:dyDescent="0.25">
      <c r="A34" s="82">
        <v>5</v>
      </c>
      <c r="B34" s="94" t="s">
        <v>417</v>
      </c>
      <c r="C34" s="87" t="s">
        <v>412</v>
      </c>
      <c r="D34" s="176" t="s">
        <v>819</v>
      </c>
      <c r="E34" s="38">
        <v>34.75</v>
      </c>
      <c r="F34" s="38">
        <f t="shared" si="18"/>
        <v>8.6875</v>
      </c>
      <c r="G34" s="40">
        <f t="shared" si="23"/>
        <v>15.43758329631275</v>
      </c>
      <c r="H34" s="38">
        <v>40.65</v>
      </c>
      <c r="I34" s="38">
        <f t="shared" ref="I34:I40" si="25">H34*$I$32/$H$32</f>
        <v>180.50621669626997</v>
      </c>
      <c r="J34" s="38">
        <f t="shared" si="19"/>
        <v>195.94379999258271</v>
      </c>
      <c r="K34" s="38">
        <v>120.1</v>
      </c>
      <c r="L34" s="38">
        <v>300</v>
      </c>
      <c r="M34" s="38">
        <v>40</v>
      </c>
      <c r="N34" s="38">
        <f t="shared" si="24"/>
        <v>50</v>
      </c>
      <c r="O34" s="38">
        <f t="shared" si="21"/>
        <v>209.4375</v>
      </c>
      <c r="P34" s="38">
        <f t="shared" si="22"/>
        <v>545.94379999258274</v>
      </c>
      <c r="Q34" s="60"/>
      <c r="R34" s="50"/>
    </row>
    <row r="35" spans="1:18" ht="30" customHeight="1" x14ac:dyDescent="0.25">
      <c r="A35" s="82">
        <v>6</v>
      </c>
      <c r="B35" s="94" t="s">
        <v>574</v>
      </c>
      <c r="C35" s="87" t="s">
        <v>573</v>
      </c>
      <c r="D35" s="176" t="s">
        <v>819</v>
      </c>
      <c r="E35" s="38">
        <v>108.25</v>
      </c>
      <c r="F35" s="38">
        <f t="shared" si="18"/>
        <v>27.0625</v>
      </c>
      <c r="G35" s="40">
        <f t="shared" si="23"/>
        <v>48.089737894269213</v>
      </c>
      <c r="H35" s="38">
        <v>13.5</v>
      </c>
      <c r="I35" s="38">
        <f t="shared" si="25"/>
        <v>59.946714031971581</v>
      </c>
      <c r="J35" s="38">
        <f t="shared" si="19"/>
        <v>108.0364519262408</v>
      </c>
      <c r="K35" s="38">
        <v>0</v>
      </c>
      <c r="L35" s="38">
        <f t="shared" si="20"/>
        <v>0</v>
      </c>
      <c r="M35" s="38">
        <v>30</v>
      </c>
      <c r="N35" s="38">
        <f t="shared" si="24"/>
        <v>37.5</v>
      </c>
      <c r="O35" s="38">
        <f t="shared" si="21"/>
        <v>70.5625</v>
      </c>
      <c r="P35" s="38">
        <f t="shared" si="22"/>
        <v>145.5364519262408</v>
      </c>
      <c r="Q35" s="60"/>
      <c r="R35" s="50"/>
    </row>
    <row r="36" spans="1:18" ht="30" customHeight="1" x14ac:dyDescent="0.25">
      <c r="A36" s="82">
        <v>7</v>
      </c>
      <c r="B36" s="86" t="s">
        <v>418</v>
      </c>
      <c r="C36" s="87" t="s">
        <v>413</v>
      </c>
      <c r="D36" s="176" t="s">
        <v>819</v>
      </c>
      <c r="E36" s="38">
        <v>9.25</v>
      </c>
      <c r="F36" s="38">
        <f t="shared" si="18"/>
        <v>2.3125</v>
      </c>
      <c r="G36" s="40">
        <f t="shared" si="23"/>
        <v>4.1092847623278539</v>
      </c>
      <c r="H36" s="38">
        <v>31.95</v>
      </c>
      <c r="I36" s="38">
        <f t="shared" si="25"/>
        <v>141.87388987566607</v>
      </c>
      <c r="J36" s="38">
        <f t="shared" si="19"/>
        <v>145.98317463799393</v>
      </c>
      <c r="K36" s="38">
        <v>40.200000000000003</v>
      </c>
      <c r="L36" s="38">
        <f t="shared" si="20"/>
        <v>100.41631973355537</v>
      </c>
      <c r="M36" s="38">
        <v>40</v>
      </c>
      <c r="N36" s="38">
        <f t="shared" si="24"/>
        <v>50</v>
      </c>
      <c r="O36" s="38">
        <f t="shared" si="21"/>
        <v>114.46250000000001</v>
      </c>
      <c r="P36" s="38">
        <f t="shared" si="22"/>
        <v>296.39949437154928</v>
      </c>
      <c r="Q36" s="62"/>
      <c r="R36" s="50"/>
    </row>
    <row r="37" spans="1:18" ht="30" customHeight="1" x14ac:dyDescent="0.25">
      <c r="A37" s="82">
        <v>8</v>
      </c>
      <c r="B37" s="94" t="s">
        <v>576</v>
      </c>
      <c r="C37" s="87" t="s">
        <v>575</v>
      </c>
      <c r="D37" s="176" t="s">
        <v>819</v>
      </c>
      <c r="E37" s="38">
        <v>66.584999999999994</v>
      </c>
      <c r="F37" s="38">
        <f t="shared" si="18"/>
        <v>16.646249999999998</v>
      </c>
      <c r="G37" s="40">
        <f t="shared" si="23"/>
        <v>29.580186583740559</v>
      </c>
      <c r="H37" s="38">
        <v>0</v>
      </c>
      <c r="I37" s="38">
        <f t="shared" si="25"/>
        <v>0</v>
      </c>
      <c r="J37" s="38">
        <f t="shared" si="19"/>
        <v>29.580186583740559</v>
      </c>
      <c r="K37" s="38">
        <v>25</v>
      </c>
      <c r="L37" s="38">
        <f t="shared" si="20"/>
        <v>62.447960033305584</v>
      </c>
      <c r="M37" s="38">
        <v>150</v>
      </c>
      <c r="N37" s="38">
        <f t="shared" si="24"/>
        <v>187.5</v>
      </c>
      <c r="O37" s="38">
        <f t="shared" si="21"/>
        <v>191.64625000000001</v>
      </c>
      <c r="P37" s="38">
        <f t="shared" si="22"/>
        <v>279.52814661704616</v>
      </c>
      <c r="Q37" s="60"/>
      <c r="R37" s="50"/>
    </row>
    <row r="38" spans="1:18" ht="30" customHeight="1" x14ac:dyDescent="0.25">
      <c r="A38" s="82">
        <v>9</v>
      </c>
      <c r="B38" s="94" t="s">
        <v>410</v>
      </c>
      <c r="C38" s="87" t="s">
        <v>403</v>
      </c>
      <c r="D38" s="176" t="s">
        <v>819</v>
      </c>
      <c r="E38" s="38">
        <v>201.25</v>
      </c>
      <c r="F38" s="38">
        <f t="shared" si="18"/>
        <v>50.3125</v>
      </c>
      <c r="G38" s="40">
        <f t="shared" si="23"/>
        <v>89.40470901821412</v>
      </c>
      <c r="H38" s="38">
        <v>0</v>
      </c>
      <c r="I38" s="38">
        <f t="shared" si="25"/>
        <v>0</v>
      </c>
      <c r="J38" s="38">
        <f t="shared" si="19"/>
        <v>89.40470901821412</v>
      </c>
      <c r="K38" s="38">
        <v>37.6</v>
      </c>
      <c r="L38" s="38">
        <f t="shared" si="20"/>
        <v>93.921731890091593</v>
      </c>
      <c r="M38" s="38">
        <v>50</v>
      </c>
      <c r="N38" s="38">
        <f t="shared" si="24"/>
        <v>62.5</v>
      </c>
      <c r="O38" s="38">
        <f t="shared" si="21"/>
        <v>137.91249999999999</v>
      </c>
      <c r="P38" s="38">
        <f t="shared" si="22"/>
        <v>245.8264409083057</v>
      </c>
      <c r="Q38" s="60"/>
      <c r="R38" s="50"/>
    </row>
    <row r="39" spans="1:18" ht="30" customHeight="1" x14ac:dyDescent="0.25">
      <c r="A39" s="82">
        <v>10</v>
      </c>
      <c r="B39" s="94" t="s">
        <v>411</v>
      </c>
      <c r="C39" s="87" t="s">
        <v>404</v>
      </c>
      <c r="D39" s="176" t="s">
        <v>819</v>
      </c>
      <c r="E39" s="38">
        <v>66.25</v>
      </c>
      <c r="F39" s="38">
        <f t="shared" si="18"/>
        <v>16.5625</v>
      </c>
      <c r="G39" s="40">
        <f t="shared" si="23"/>
        <v>29.431363838294093</v>
      </c>
      <c r="H39" s="38">
        <v>69.900000000000006</v>
      </c>
      <c r="I39" s="38">
        <f t="shared" si="25"/>
        <v>310.39076376554175</v>
      </c>
      <c r="J39" s="38">
        <f t="shared" si="19"/>
        <v>339.82212760383584</v>
      </c>
      <c r="K39" s="38">
        <v>29.6</v>
      </c>
      <c r="L39" s="38">
        <f t="shared" si="20"/>
        <v>73.93838467943381</v>
      </c>
      <c r="M39" s="38">
        <v>50</v>
      </c>
      <c r="N39" s="38">
        <f t="shared" si="24"/>
        <v>62.5</v>
      </c>
      <c r="O39" s="38">
        <f t="shared" si="21"/>
        <v>166.0625</v>
      </c>
      <c r="P39" s="38">
        <f t="shared" si="22"/>
        <v>476.26051228326963</v>
      </c>
      <c r="Q39" s="60"/>
      <c r="R39" s="50"/>
    </row>
    <row r="40" spans="1:18" ht="30" customHeight="1" x14ac:dyDescent="0.25">
      <c r="A40" s="82">
        <v>11</v>
      </c>
      <c r="B40" s="86" t="s">
        <v>405</v>
      </c>
      <c r="C40" s="87" t="s">
        <v>398</v>
      </c>
      <c r="D40" s="176" t="s">
        <v>819</v>
      </c>
      <c r="E40" s="38">
        <v>147.5</v>
      </c>
      <c r="F40" s="38">
        <f t="shared" si="18"/>
        <v>36.875</v>
      </c>
      <c r="G40" s="40">
        <f t="shared" si="23"/>
        <v>65.526432696579292</v>
      </c>
      <c r="H40" s="38">
        <v>0</v>
      </c>
      <c r="I40" s="38">
        <f t="shared" si="25"/>
        <v>0</v>
      </c>
      <c r="J40" s="38">
        <f t="shared" si="19"/>
        <v>65.526432696579292</v>
      </c>
      <c r="K40" s="38">
        <v>65.650000000000006</v>
      </c>
      <c r="L40" s="38">
        <f t="shared" si="20"/>
        <v>163.98834304746046</v>
      </c>
      <c r="M40" s="38">
        <v>80</v>
      </c>
      <c r="N40" s="38">
        <f t="shared" si="24"/>
        <v>100</v>
      </c>
      <c r="O40" s="38">
        <f t="shared" si="21"/>
        <v>182.52500000000001</v>
      </c>
      <c r="P40" s="38">
        <f t="shared" si="22"/>
        <v>329.51477574403975</v>
      </c>
      <c r="Q40" s="62"/>
      <c r="R40" s="50"/>
    </row>
    <row r="41" spans="1:18" ht="16.5" customHeight="1" x14ac:dyDescent="0.25">
      <c r="A41" s="101"/>
      <c r="B41" s="101"/>
      <c r="C41" s="101"/>
      <c r="D41" s="101"/>
      <c r="E41" s="50"/>
      <c r="F41" s="50"/>
      <c r="G41" s="50"/>
      <c r="H41" s="50"/>
      <c r="I41" s="90"/>
      <c r="J41" s="90"/>
      <c r="K41" s="50"/>
      <c r="L41" s="90"/>
      <c r="M41" s="50"/>
      <c r="N41" s="90"/>
      <c r="O41" s="50"/>
      <c r="P41" s="50"/>
      <c r="Q41" s="50"/>
      <c r="R41" s="50"/>
    </row>
    <row r="42" spans="1:18" ht="30" customHeight="1" x14ac:dyDescent="0.25">
      <c r="A42" s="254"/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  <c r="M42" s="254"/>
      <c r="N42" s="254"/>
      <c r="O42" s="255"/>
      <c r="P42" s="50"/>
      <c r="Q42" s="50"/>
      <c r="R42" s="50"/>
    </row>
    <row r="43" spans="1:18" ht="54" customHeight="1" x14ac:dyDescent="0.25">
      <c r="A43" s="91" t="s">
        <v>285</v>
      </c>
      <c r="B43" s="84" t="s">
        <v>264</v>
      </c>
      <c r="C43" s="92" t="s">
        <v>284</v>
      </c>
      <c r="D43" s="74" t="s">
        <v>266</v>
      </c>
      <c r="E43" s="252" t="s">
        <v>267</v>
      </c>
      <c r="F43" s="252"/>
      <c r="G43" s="252"/>
      <c r="H43" s="252"/>
      <c r="I43" s="252"/>
      <c r="J43" s="84"/>
      <c r="K43" s="252" t="s">
        <v>268</v>
      </c>
      <c r="L43" s="252"/>
      <c r="M43" s="252" t="s">
        <v>269</v>
      </c>
      <c r="N43" s="252"/>
      <c r="O43" s="84"/>
      <c r="P43" s="41"/>
      <c r="Q43" s="78"/>
      <c r="R43" s="78"/>
    </row>
    <row r="44" spans="1:18" ht="73.5" customHeight="1" x14ac:dyDescent="0.25">
      <c r="A44" s="249" t="s">
        <v>242</v>
      </c>
      <c r="B44" s="249"/>
      <c r="C44" s="249"/>
      <c r="D44" s="249"/>
      <c r="E44" s="79" t="s">
        <v>271</v>
      </c>
      <c r="F44" s="79" t="s">
        <v>272</v>
      </c>
      <c r="G44" s="79" t="s">
        <v>273</v>
      </c>
      <c r="H44" s="79" t="s">
        <v>274</v>
      </c>
      <c r="I44" s="59" t="s">
        <v>275</v>
      </c>
      <c r="J44" s="80" t="s">
        <v>276</v>
      </c>
      <c r="K44" s="79" t="s">
        <v>271</v>
      </c>
      <c r="L44" s="81" t="s">
        <v>277</v>
      </c>
      <c r="M44" s="79" t="s">
        <v>278</v>
      </c>
      <c r="N44" s="79" t="s">
        <v>282</v>
      </c>
      <c r="O44" s="84" t="s">
        <v>270</v>
      </c>
      <c r="P44" s="84" t="s">
        <v>279</v>
      </c>
      <c r="Q44" s="50"/>
      <c r="R44" s="50"/>
    </row>
    <row r="45" spans="1:18" ht="30" x14ac:dyDescent="0.25">
      <c r="A45" s="85">
        <v>1</v>
      </c>
      <c r="B45" s="219" t="s">
        <v>481</v>
      </c>
      <c r="C45" s="176" t="s">
        <v>480</v>
      </c>
      <c r="D45" s="176" t="s">
        <v>820</v>
      </c>
      <c r="E45" s="52">
        <v>284.82499999999999</v>
      </c>
      <c r="F45" s="38">
        <f>E45/4</f>
        <v>71.206249999999997</v>
      </c>
      <c r="G45" s="38">
        <v>125</v>
      </c>
      <c r="H45" s="52">
        <v>15</v>
      </c>
      <c r="I45" s="44">
        <f>H45/$H$48*$I$48</f>
        <v>71.022727272727266</v>
      </c>
      <c r="J45" s="44">
        <f>G45+I45</f>
        <v>196.02272727272725</v>
      </c>
      <c r="K45" s="52">
        <v>75.25</v>
      </c>
      <c r="L45" s="44">
        <f>K45/$K$48*300</f>
        <v>153.78065395095368</v>
      </c>
      <c r="M45" s="52">
        <v>0</v>
      </c>
      <c r="N45" s="44">
        <f>M45/M47*N47</f>
        <v>0</v>
      </c>
      <c r="O45" s="44">
        <f>F45+H45+K45+M45</f>
        <v>161.45625000000001</v>
      </c>
      <c r="P45" s="44">
        <f>J45+L45+N45</f>
        <v>349.80338122368096</v>
      </c>
      <c r="Q45" s="60"/>
      <c r="R45" s="50"/>
    </row>
    <row r="46" spans="1:18" ht="30" x14ac:dyDescent="0.25">
      <c r="A46" s="88">
        <v>2</v>
      </c>
      <c r="B46" s="219" t="s">
        <v>473</v>
      </c>
      <c r="C46" s="176" t="s">
        <v>472</v>
      </c>
      <c r="D46" s="176" t="s">
        <v>820</v>
      </c>
      <c r="E46" s="41">
        <v>181.45</v>
      </c>
      <c r="F46" s="38">
        <f t="shared" ref="F46:F52" si="26">E46/4</f>
        <v>45.362499999999997</v>
      </c>
      <c r="G46" s="40">
        <f>F46/$F$45*$G$45</f>
        <v>79.632230316861225</v>
      </c>
      <c r="H46" s="41">
        <v>30</v>
      </c>
      <c r="I46" s="44">
        <f t="shared" ref="I46:I52" si="27">H46/$H$48*$I$48</f>
        <v>142.04545454545453</v>
      </c>
      <c r="J46" s="44">
        <f t="shared" ref="J46:J52" si="28">G46+I46</f>
        <v>221.67768486231574</v>
      </c>
      <c r="K46" s="55">
        <v>26.95</v>
      </c>
      <c r="L46" s="44">
        <f t="shared" ref="L46:L52" si="29">K46/$K$48*300</f>
        <v>55.074931880108984</v>
      </c>
      <c r="M46" s="41">
        <v>20</v>
      </c>
      <c r="N46" s="56">
        <f>M46/$M$47*$N$47</f>
        <v>66.666666666666657</v>
      </c>
      <c r="O46" s="44">
        <f t="shared" ref="O46:O52" si="30">F46+H46+K46+M46</f>
        <v>122.3125</v>
      </c>
      <c r="P46" s="44">
        <f t="shared" ref="P46:P52" si="31">J46+L46+N46</f>
        <v>343.41928340909135</v>
      </c>
      <c r="Q46" s="60"/>
      <c r="R46" s="50"/>
    </row>
    <row r="47" spans="1:18" ht="30" x14ac:dyDescent="0.25">
      <c r="A47" s="88">
        <v>3</v>
      </c>
      <c r="B47" s="219" t="s">
        <v>580</v>
      </c>
      <c r="C47" s="176" t="s">
        <v>579</v>
      </c>
      <c r="D47" s="176" t="s">
        <v>820</v>
      </c>
      <c r="E47" s="41">
        <v>79.75</v>
      </c>
      <c r="F47" s="38">
        <f t="shared" si="26"/>
        <v>19.9375</v>
      </c>
      <c r="G47" s="40">
        <f t="shared" ref="G47:G52" si="32">F47/$F$45*$G$45</f>
        <v>34.999561134029669</v>
      </c>
      <c r="H47" s="41">
        <v>66</v>
      </c>
      <c r="I47" s="44">
        <f t="shared" si="27"/>
        <v>312.5</v>
      </c>
      <c r="J47" s="44">
        <f t="shared" si="28"/>
        <v>347.49956113402965</v>
      </c>
      <c r="K47" s="55">
        <v>72.7</v>
      </c>
      <c r="L47" s="44">
        <f t="shared" si="29"/>
        <v>148.56948228882831</v>
      </c>
      <c r="M47" s="41">
        <v>60</v>
      </c>
      <c r="N47" s="56">
        <v>200</v>
      </c>
      <c r="O47" s="44">
        <f t="shared" si="30"/>
        <v>218.63749999999999</v>
      </c>
      <c r="P47" s="44">
        <f t="shared" si="31"/>
        <v>696.06904342285793</v>
      </c>
      <c r="Q47" s="60"/>
      <c r="R47" s="50"/>
    </row>
    <row r="48" spans="1:18" ht="30" x14ac:dyDescent="0.25">
      <c r="A48" s="88">
        <v>4</v>
      </c>
      <c r="B48" s="219" t="s">
        <v>477</v>
      </c>
      <c r="C48" s="176" t="s">
        <v>476</v>
      </c>
      <c r="D48" s="176" t="s">
        <v>820</v>
      </c>
      <c r="E48" s="41">
        <v>49.375</v>
      </c>
      <c r="F48" s="38">
        <f t="shared" si="26"/>
        <v>12.34375</v>
      </c>
      <c r="G48" s="40">
        <f t="shared" si="32"/>
        <v>21.669007285175109</v>
      </c>
      <c r="H48" s="41">
        <v>79.2</v>
      </c>
      <c r="I48" s="55">
        <v>375</v>
      </c>
      <c r="J48" s="44">
        <f t="shared" si="28"/>
        <v>396.6690072851751</v>
      </c>
      <c r="K48" s="55">
        <v>146.80000000000001</v>
      </c>
      <c r="L48" s="55">
        <v>300</v>
      </c>
      <c r="M48" s="41">
        <v>20</v>
      </c>
      <c r="N48" s="56">
        <f t="shared" ref="N48:N52" si="33">M48/$M$47*$N$47</f>
        <v>66.666666666666657</v>
      </c>
      <c r="O48" s="44">
        <f t="shared" si="30"/>
        <v>258.34375</v>
      </c>
      <c r="P48" s="59">
        <f t="shared" si="31"/>
        <v>763.33567395184173</v>
      </c>
      <c r="Q48" s="60"/>
      <c r="R48" s="50"/>
    </row>
    <row r="49" spans="1:18" ht="30" x14ac:dyDescent="0.25">
      <c r="A49" s="88">
        <v>5</v>
      </c>
      <c r="B49" s="219" t="s">
        <v>582</v>
      </c>
      <c r="C49" s="176" t="s">
        <v>581</v>
      </c>
      <c r="D49" s="176" t="s">
        <v>820</v>
      </c>
      <c r="E49" s="41">
        <v>10</v>
      </c>
      <c r="F49" s="38">
        <f t="shared" si="26"/>
        <v>2.5</v>
      </c>
      <c r="G49" s="40">
        <f t="shared" si="32"/>
        <v>4.3886597033266037</v>
      </c>
      <c r="H49" s="41">
        <v>0</v>
      </c>
      <c r="I49" s="44">
        <f t="shared" si="27"/>
        <v>0</v>
      </c>
      <c r="J49" s="44">
        <f t="shared" si="28"/>
        <v>4.3886597033266037</v>
      </c>
      <c r="K49" s="55">
        <v>34.799999999999997</v>
      </c>
      <c r="L49" s="44">
        <f t="shared" si="29"/>
        <v>71.117166212534059</v>
      </c>
      <c r="M49" s="41">
        <v>0</v>
      </c>
      <c r="N49" s="56">
        <f t="shared" si="33"/>
        <v>0</v>
      </c>
      <c r="O49" s="44">
        <f t="shared" si="30"/>
        <v>37.299999999999997</v>
      </c>
      <c r="P49" s="44">
        <f t="shared" si="31"/>
        <v>75.505825915860669</v>
      </c>
      <c r="Q49" s="60"/>
      <c r="R49" s="50"/>
    </row>
    <row r="50" spans="1:18" ht="30" x14ac:dyDescent="0.25">
      <c r="A50" s="88">
        <v>6</v>
      </c>
      <c r="B50" s="219" t="s">
        <v>471</v>
      </c>
      <c r="C50" s="176" t="s">
        <v>470</v>
      </c>
      <c r="D50" s="176" t="s">
        <v>820</v>
      </c>
      <c r="E50" s="41">
        <v>10</v>
      </c>
      <c r="F50" s="38">
        <f t="shared" si="26"/>
        <v>2.5</v>
      </c>
      <c r="G50" s="40">
        <f t="shared" si="32"/>
        <v>4.3886597033266037</v>
      </c>
      <c r="H50" s="41">
        <v>0</v>
      </c>
      <c r="I50" s="44">
        <f t="shared" si="27"/>
        <v>0</v>
      </c>
      <c r="J50" s="44">
        <f t="shared" si="28"/>
        <v>4.3886597033266037</v>
      </c>
      <c r="K50" s="55">
        <v>30.05</v>
      </c>
      <c r="L50" s="44">
        <f t="shared" si="29"/>
        <v>61.410081743869206</v>
      </c>
      <c r="M50" s="41">
        <v>0</v>
      </c>
      <c r="N50" s="56">
        <f t="shared" si="33"/>
        <v>0</v>
      </c>
      <c r="O50" s="44">
        <f t="shared" si="30"/>
        <v>32.549999999999997</v>
      </c>
      <c r="P50" s="44">
        <f t="shared" si="31"/>
        <v>65.798741447195809</v>
      </c>
      <c r="Q50" s="60"/>
      <c r="R50" s="50"/>
    </row>
    <row r="51" spans="1:18" ht="30" x14ac:dyDescent="0.25">
      <c r="A51" s="88">
        <v>7</v>
      </c>
      <c r="B51" s="219" t="s">
        <v>584</v>
      </c>
      <c r="C51" s="176" t="s">
        <v>583</v>
      </c>
      <c r="D51" s="176" t="s">
        <v>820</v>
      </c>
      <c r="E51" s="41">
        <v>10</v>
      </c>
      <c r="F51" s="38">
        <f t="shared" si="26"/>
        <v>2.5</v>
      </c>
      <c r="G51" s="40">
        <f t="shared" si="32"/>
        <v>4.3886597033266037</v>
      </c>
      <c r="H51" s="41">
        <v>67.05</v>
      </c>
      <c r="I51" s="44">
        <f t="shared" si="27"/>
        <v>317.47159090909088</v>
      </c>
      <c r="J51" s="44">
        <f t="shared" si="28"/>
        <v>321.86025061241747</v>
      </c>
      <c r="K51" s="55">
        <v>86.85</v>
      </c>
      <c r="L51" s="44">
        <f t="shared" si="29"/>
        <v>177.48637602179835</v>
      </c>
      <c r="M51" s="41">
        <v>40</v>
      </c>
      <c r="N51" s="56">
        <f t="shared" si="33"/>
        <v>133.33333333333331</v>
      </c>
      <c r="O51" s="44">
        <f t="shared" si="30"/>
        <v>196.39999999999998</v>
      </c>
      <c r="P51" s="44">
        <f t="shared" si="31"/>
        <v>632.67995996754917</v>
      </c>
      <c r="Q51" s="60"/>
      <c r="R51" s="50"/>
    </row>
    <row r="52" spans="1:18" ht="30" x14ac:dyDescent="0.25">
      <c r="A52" s="88">
        <v>8</v>
      </c>
      <c r="B52" s="219" t="s">
        <v>578</v>
      </c>
      <c r="C52" s="176" t="s">
        <v>577</v>
      </c>
      <c r="D52" s="176" t="s">
        <v>820</v>
      </c>
      <c r="E52" s="41">
        <v>0</v>
      </c>
      <c r="F52" s="38">
        <f t="shared" si="26"/>
        <v>0</v>
      </c>
      <c r="G52" s="40">
        <f t="shared" si="32"/>
        <v>0</v>
      </c>
      <c r="H52" s="41">
        <v>0</v>
      </c>
      <c r="I52" s="44">
        <f t="shared" si="27"/>
        <v>0</v>
      </c>
      <c r="J52" s="44">
        <f t="shared" si="28"/>
        <v>0</v>
      </c>
      <c r="K52" s="55">
        <v>35.1</v>
      </c>
      <c r="L52" s="44">
        <f t="shared" si="29"/>
        <v>71.730245231607626</v>
      </c>
      <c r="M52" s="41">
        <v>0</v>
      </c>
      <c r="N52" s="56">
        <f t="shared" si="33"/>
        <v>0</v>
      </c>
      <c r="O52" s="44">
        <f t="shared" si="30"/>
        <v>35.1</v>
      </c>
      <c r="P52" s="44">
        <f t="shared" si="31"/>
        <v>71.730245231607626</v>
      </c>
      <c r="Q52" s="60"/>
      <c r="R52" s="50"/>
    </row>
    <row r="53" spans="1:18" x14ac:dyDescent="0.25">
      <c r="A53" s="50"/>
      <c r="B53" s="50"/>
      <c r="C53" s="50"/>
      <c r="D53" s="50"/>
      <c r="E53" s="50"/>
      <c r="F53" s="50"/>
      <c r="G53" s="50"/>
      <c r="H53" s="50"/>
      <c r="I53" s="90"/>
      <c r="J53" s="90"/>
      <c r="K53" s="50"/>
      <c r="L53" s="90"/>
      <c r="M53" s="50"/>
      <c r="N53" s="90"/>
      <c r="O53" s="50"/>
      <c r="P53" s="50"/>
      <c r="Q53" s="50"/>
      <c r="R53" s="50"/>
    </row>
    <row r="54" spans="1:18" ht="30" customHeight="1" x14ac:dyDescent="0.25">
      <c r="A54" s="254"/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5"/>
      <c r="P54" s="50"/>
      <c r="Q54" s="50"/>
      <c r="R54" s="50"/>
    </row>
    <row r="55" spans="1:18" ht="57" customHeight="1" x14ac:dyDescent="0.25">
      <c r="A55" s="91" t="s">
        <v>285</v>
      </c>
      <c r="B55" s="84" t="s">
        <v>264</v>
      </c>
      <c r="C55" s="92" t="s">
        <v>284</v>
      </c>
      <c r="D55" s="74" t="s">
        <v>266</v>
      </c>
      <c r="E55" s="252" t="s">
        <v>267</v>
      </c>
      <c r="F55" s="252"/>
      <c r="G55" s="252"/>
      <c r="H55" s="252"/>
      <c r="I55" s="252"/>
      <c r="J55" s="84"/>
      <c r="K55" s="252" t="s">
        <v>268</v>
      </c>
      <c r="L55" s="252"/>
      <c r="M55" s="252" t="s">
        <v>269</v>
      </c>
      <c r="N55" s="252"/>
      <c r="O55" s="84"/>
      <c r="P55" s="97"/>
      <c r="Q55" s="78"/>
      <c r="R55" s="78"/>
    </row>
    <row r="56" spans="1:18" ht="64.5" customHeight="1" x14ac:dyDescent="0.25">
      <c r="A56" s="249" t="s">
        <v>940</v>
      </c>
      <c r="B56" s="249"/>
      <c r="C56" s="249"/>
      <c r="D56" s="249"/>
      <c r="E56" s="79" t="s">
        <v>271</v>
      </c>
      <c r="F56" s="79" t="s">
        <v>272</v>
      </c>
      <c r="G56" s="79" t="s">
        <v>273</v>
      </c>
      <c r="H56" s="79" t="s">
        <v>274</v>
      </c>
      <c r="I56" s="59" t="s">
        <v>275</v>
      </c>
      <c r="J56" s="80" t="s">
        <v>276</v>
      </c>
      <c r="K56" s="79" t="s">
        <v>271</v>
      </c>
      <c r="L56" s="81" t="s">
        <v>277</v>
      </c>
      <c r="M56" s="79" t="s">
        <v>278</v>
      </c>
      <c r="N56" s="79" t="s">
        <v>282</v>
      </c>
      <c r="O56" s="84" t="s">
        <v>270</v>
      </c>
      <c r="P56" s="84" t="s">
        <v>279</v>
      </c>
      <c r="Q56" s="50"/>
      <c r="R56" s="50"/>
    </row>
    <row r="57" spans="1:18" ht="30" customHeight="1" x14ac:dyDescent="0.25">
      <c r="A57" s="85">
        <v>1</v>
      </c>
      <c r="B57" s="128" t="s">
        <v>433</v>
      </c>
      <c r="C57" s="176" t="s">
        <v>432</v>
      </c>
      <c r="D57" s="176" t="s">
        <v>816</v>
      </c>
      <c r="E57" s="38">
        <v>168.8</v>
      </c>
      <c r="F57" s="38">
        <f t="shared" ref="F57:F74" si="34">E57/4</f>
        <v>42.2</v>
      </c>
      <c r="G57" s="38">
        <f>F57/$F$74*$G$74</f>
        <v>39.21933085501859</v>
      </c>
      <c r="H57" s="38">
        <v>0</v>
      </c>
      <c r="I57" s="38">
        <f>H57/H70*I70</f>
        <v>0</v>
      </c>
      <c r="J57" s="38">
        <f>G57+I57</f>
        <v>39.21933085501859</v>
      </c>
      <c r="K57" s="38">
        <v>2.5</v>
      </c>
      <c r="L57" s="45">
        <f t="shared" ref="L57:L65" si="35">K57/$K$66*$L$66</f>
        <v>3.6764705882352939</v>
      </c>
      <c r="M57" s="38">
        <v>0</v>
      </c>
      <c r="N57" s="38">
        <f>M57/M69*N69</f>
        <v>0</v>
      </c>
      <c r="O57" s="38">
        <f>F57+H57+K57+M57</f>
        <v>44.7</v>
      </c>
      <c r="P57" s="38">
        <f>J57+L57+N57</f>
        <v>42.895801443253887</v>
      </c>
      <c r="Q57" s="63"/>
      <c r="R57" s="50"/>
    </row>
    <row r="58" spans="1:18" ht="30" customHeight="1" x14ac:dyDescent="0.25">
      <c r="A58" s="88">
        <v>2</v>
      </c>
      <c r="B58" s="128" t="s">
        <v>511</v>
      </c>
      <c r="C58" s="176" t="s">
        <v>510</v>
      </c>
      <c r="D58" s="176" t="s">
        <v>816</v>
      </c>
      <c r="E58" s="38">
        <v>354.6</v>
      </c>
      <c r="F58" s="38">
        <f t="shared" si="34"/>
        <v>88.65</v>
      </c>
      <c r="G58" s="38">
        <f t="shared" ref="G58:G73" si="36">F58/$F$74*$G$74</f>
        <v>82.388475836431226</v>
      </c>
      <c r="H58" s="38">
        <v>0</v>
      </c>
      <c r="I58" s="38">
        <f>H58/H70*I70</f>
        <v>0</v>
      </c>
      <c r="J58" s="38">
        <f t="shared" ref="J58:J74" si="37">G58+I58</f>
        <v>82.388475836431226</v>
      </c>
      <c r="K58" s="38">
        <v>66.400000000000006</v>
      </c>
      <c r="L58" s="45">
        <f t="shared" si="35"/>
        <v>97.64705882352942</v>
      </c>
      <c r="M58" s="38">
        <v>20</v>
      </c>
      <c r="N58" s="38">
        <f>M58/$M$69*$N$69</f>
        <v>28.571428571428569</v>
      </c>
      <c r="O58" s="38">
        <f t="shared" ref="O58:O74" si="38">F58+H58+K58+M58</f>
        <v>175.05</v>
      </c>
      <c r="P58" s="38">
        <f t="shared" ref="P58:P74" si="39">J58+L58+N58</f>
        <v>208.60696323138922</v>
      </c>
      <c r="Q58" s="63"/>
      <c r="R58" s="50"/>
    </row>
    <row r="59" spans="1:18" ht="30" customHeight="1" x14ac:dyDescent="0.25">
      <c r="A59" s="88">
        <v>3</v>
      </c>
      <c r="B59" s="128" t="s">
        <v>342</v>
      </c>
      <c r="C59" s="176" t="s">
        <v>341</v>
      </c>
      <c r="D59" s="176" t="s">
        <v>816</v>
      </c>
      <c r="E59" s="38">
        <v>13.63</v>
      </c>
      <c r="F59" s="38">
        <f t="shared" si="34"/>
        <v>3.4075000000000002</v>
      </c>
      <c r="G59" s="38">
        <f t="shared" si="36"/>
        <v>3.1668215613382902</v>
      </c>
      <c r="H59" s="38">
        <v>0</v>
      </c>
      <c r="I59" s="38">
        <f>H59/H70*I70</f>
        <v>0</v>
      </c>
      <c r="J59" s="38">
        <f t="shared" si="37"/>
        <v>3.1668215613382902</v>
      </c>
      <c r="K59" s="38">
        <v>0</v>
      </c>
      <c r="L59" s="45">
        <f t="shared" si="35"/>
        <v>0</v>
      </c>
      <c r="M59" s="38">
        <v>0</v>
      </c>
      <c r="N59" s="38">
        <f t="shared" ref="N59:N74" si="40">M59/$M$69*$N$69</f>
        <v>0</v>
      </c>
      <c r="O59" s="38">
        <f t="shared" si="38"/>
        <v>3.4075000000000002</v>
      </c>
      <c r="P59" s="38">
        <f t="shared" si="39"/>
        <v>3.1668215613382902</v>
      </c>
      <c r="Q59" s="63"/>
      <c r="R59" s="50"/>
    </row>
    <row r="60" spans="1:18" ht="30" customHeight="1" x14ac:dyDescent="0.25">
      <c r="A60" s="88">
        <v>4</v>
      </c>
      <c r="B60" s="128" t="s">
        <v>340</v>
      </c>
      <c r="C60" s="176" t="s">
        <v>339</v>
      </c>
      <c r="D60" s="176" t="s">
        <v>816</v>
      </c>
      <c r="E60" s="38">
        <v>13.13</v>
      </c>
      <c r="F60" s="38">
        <f t="shared" si="34"/>
        <v>3.2825000000000002</v>
      </c>
      <c r="G60" s="38">
        <f t="shared" si="36"/>
        <v>3.0506505576208176</v>
      </c>
      <c r="H60" s="38">
        <v>0</v>
      </c>
      <c r="I60" s="38">
        <f>H60/H70*I70</f>
        <v>0</v>
      </c>
      <c r="J60" s="38">
        <f t="shared" si="37"/>
        <v>3.0506505576208176</v>
      </c>
      <c r="K60" s="38">
        <v>0</v>
      </c>
      <c r="L60" s="45">
        <f t="shared" si="35"/>
        <v>0</v>
      </c>
      <c r="M60" s="38">
        <v>0</v>
      </c>
      <c r="N60" s="38">
        <f t="shared" si="40"/>
        <v>0</v>
      </c>
      <c r="O60" s="38">
        <f t="shared" si="38"/>
        <v>3.2825000000000002</v>
      </c>
      <c r="P60" s="38">
        <f t="shared" si="39"/>
        <v>3.0506505576208176</v>
      </c>
      <c r="Q60" s="63"/>
      <c r="R60" s="50"/>
    </row>
    <row r="61" spans="1:18" ht="30" customHeight="1" x14ac:dyDescent="0.25">
      <c r="A61" s="88">
        <v>5</v>
      </c>
      <c r="B61" s="128" t="s">
        <v>503</v>
      </c>
      <c r="C61" s="176" t="s">
        <v>502</v>
      </c>
      <c r="D61" s="176" t="s">
        <v>816</v>
      </c>
      <c r="E61" s="38">
        <v>10</v>
      </c>
      <c r="F61" s="38">
        <f t="shared" si="34"/>
        <v>2.5</v>
      </c>
      <c r="G61" s="38">
        <f t="shared" si="36"/>
        <v>2.3234200743494426</v>
      </c>
      <c r="H61" s="38">
        <v>0</v>
      </c>
      <c r="I61" s="38">
        <f>H61/H70*I70</f>
        <v>0</v>
      </c>
      <c r="J61" s="38">
        <f t="shared" si="37"/>
        <v>2.3234200743494426</v>
      </c>
      <c r="K61" s="38">
        <v>45.7</v>
      </c>
      <c r="L61" s="45">
        <f t="shared" si="35"/>
        <v>67.205882352941174</v>
      </c>
      <c r="M61" s="38">
        <v>0</v>
      </c>
      <c r="N61" s="38">
        <f t="shared" si="40"/>
        <v>0</v>
      </c>
      <c r="O61" s="38">
        <f t="shared" si="38"/>
        <v>48.2</v>
      </c>
      <c r="P61" s="38">
        <f t="shared" si="39"/>
        <v>69.529302427290617</v>
      </c>
      <c r="Q61" s="63"/>
      <c r="R61" s="50"/>
    </row>
    <row r="62" spans="1:18" ht="30" customHeight="1" x14ac:dyDescent="0.25">
      <c r="A62" s="88">
        <v>6</v>
      </c>
      <c r="B62" s="128" t="s">
        <v>505</v>
      </c>
      <c r="C62" s="176" t="s">
        <v>504</v>
      </c>
      <c r="D62" s="176" t="s">
        <v>816</v>
      </c>
      <c r="E62" s="38">
        <v>22.375</v>
      </c>
      <c r="F62" s="38">
        <f t="shared" si="34"/>
        <v>5.59375</v>
      </c>
      <c r="G62" s="38">
        <f t="shared" si="36"/>
        <v>5.1986524163568779</v>
      </c>
      <c r="H62" s="38">
        <v>0</v>
      </c>
      <c r="I62" s="38">
        <f>H62/H70*I70</f>
        <v>0</v>
      </c>
      <c r="J62" s="38">
        <f t="shared" si="37"/>
        <v>5.1986524163568779</v>
      </c>
      <c r="K62" s="38">
        <v>20</v>
      </c>
      <c r="L62" s="45">
        <f t="shared" si="35"/>
        <v>29.411764705882351</v>
      </c>
      <c r="M62" s="38">
        <v>0</v>
      </c>
      <c r="N62" s="38">
        <f t="shared" si="40"/>
        <v>0</v>
      </c>
      <c r="O62" s="38">
        <f t="shared" si="38"/>
        <v>25.59375</v>
      </c>
      <c r="P62" s="38">
        <f t="shared" si="39"/>
        <v>34.610417122239227</v>
      </c>
      <c r="Q62" s="63"/>
      <c r="R62" s="50"/>
    </row>
    <row r="63" spans="1:18" ht="30" customHeight="1" x14ac:dyDescent="0.25">
      <c r="A63" s="88">
        <v>7</v>
      </c>
      <c r="B63" s="128" t="s">
        <v>521</v>
      </c>
      <c r="C63" s="176" t="s">
        <v>520</v>
      </c>
      <c r="D63" s="176" t="s">
        <v>816</v>
      </c>
      <c r="E63" s="38">
        <v>381.25</v>
      </c>
      <c r="F63" s="38">
        <f t="shared" si="34"/>
        <v>95.3125</v>
      </c>
      <c r="G63" s="38">
        <f t="shared" si="36"/>
        <v>88.580390334572485</v>
      </c>
      <c r="H63" s="38">
        <v>0</v>
      </c>
      <c r="I63" s="38">
        <f>H63/H70*I70</f>
        <v>0</v>
      </c>
      <c r="J63" s="38">
        <f t="shared" si="37"/>
        <v>88.580390334572485</v>
      </c>
      <c r="K63" s="38">
        <v>28.9</v>
      </c>
      <c r="L63" s="45">
        <f t="shared" si="35"/>
        <v>42.5</v>
      </c>
      <c r="M63" s="38">
        <v>0</v>
      </c>
      <c r="N63" s="38">
        <f t="shared" si="40"/>
        <v>0</v>
      </c>
      <c r="O63" s="38">
        <f t="shared" si="38"/>
        <v>124.21250000000001</v>
      </c>
      <c r="P63" s="38">
        <f t="shared" si="39"/>
        <v>131.08039033457248</v>
      </c>
      <c r="Q63" s="63"/>
      <c r="R63" s="50"/>
    </row>
    <row r="64" spans="1:18" ht="30" customHeight="1" x14ac:dyDescent="0.25">
      <c r="A64" s="88">
        <v>8</v>
      </c>
      <c r="B64" s="123" t="s">
        <v>344</v>
      </c>
      <c r="C64" s="176" t="s">
        <v>343</v>
      </c>
      <c r="D64" s="176" t="s">
        <v>816</v>
      </c>
      <c r="E64" s="40">
        <v>55.6</v>
      </c>
      <c r="F64" s="38">
        <f t="shared" si="34"/>
        <v>13.9</v>
      </c>
      <c r="G64" s="38">
        <f t="shared" si="36"/>
        <v>12.9182156133829</v>
      </c>
      <c r="H64" s="40">
        <v>0</v>
      </c>
      <c r="I64" s="38">
        <f>H64/H70*I70</f>
        <v>0</v>
      </c>
      <c r="J64" s="38">
        <f t="shared" si="37"/>
        <v>12.9182156133829</v>
      </c>
      <c r="K64" s="40">
        <v>72.599999999999994</v>
      </c>
      <c r="L64" s="45">
        <f t="shared" si="35"/>
        <v>106.76470588235293</v>
      </c>
      <c r="M64" s="40">
        <v>0</v>
      </c>
      <c r="N64" s="38">
        <f t="shared" si="40"/>
        <v>0</v>
      </c>
      <c r="O64" s="38">
        <f t="shared" si="38"/>
        <v>86.5</v>
      </c>
      <c r="P64" s="38">
        <f t="shared" si="39"/>
        <v>119.68292149573583</v>
      </c>
      <c r="Q64" s="64"/>
      <c r="R64" s="50"/>
    </row>
    <row r="65" spans="1:18" ht="30" customHeight="1" x14ac:dyDescent="0.25">
      <c r="A65" s="88">
        <v>9</v>
      </c>
      <c r="B65" s="108" t="s">
        <v>347</v>
      </c>
      <c r="C65" s="176" t="s">
        <v>345</v>
      </c>
      <c r="D65" s="176" t="s">
        <v>816</v>
      </c>
      <c r="E65" s="38">
        <v>219.625</v>
      </c>
      <c r="F65" s="38">
        <f t="shared" si="34"/>
        <v>54.90625</v>
      </c>
      <c r="G65" s="38">
        <f t="shared" si="36"/>
        <v>51.028113382899626</v>
      </c>
      <c r="H65" s="38">
        <v>0</v>
      </c>
      <c r="I65" s="38">
        <f t="shared" ref="I65:I68" si="41">H65/H78*I78</f>
        <v>0</v>
      </c>
      <c r="J65" s="38">
        <f t="shared" si="37"/>
        <v>51.028113382899626</v>
      </c>
      <c r="K65" s="38">
        <v>62.55</v>
      </c>
      <c r="L65" s="45">
        <f t="shared" si="35"/>
        <v>91.985294117647044</v>
      </c>
      <c r="M65" s="45">
        <v>30</v>
      </c>
      <c r="N65" s="38">
        <f>M65/$M$69*$N$69</f>
        <v>42.857142857142854</v>
      </c>
      <c r="O65" s="38">
        <f t="shared" si="38"/>
        <v>147.45625000000001</v>
      </c>
      <c r="P65" s="38">
        <f t="shared" si="39"/>
        <v>185.87055035768952</v>
      </c>
      <c r="Q65" s="64"/>
      <c r="R65" s="50"/>
    </row>
    <row r="66" spans="1:18" ht="30" customHeight="1" x14ac:dyDescent="0.25">
      <c r="A66" s="88">
        <v>10</v>
      </c>
      <c r="B66" s="99" t="s">
        <v>590</v>
      </c>
      <c r="C66" s="176" t="s">
        <v>589</v>
      </c>
      <c r="D66" s="176" t="s">
        <v>816</v>
      </c>
      <c r="E66" s="40">
        <v>154.94999999999999</v>
      </c>
      <c r="F66" s="38">
        <f t="shared" si="34"/>
        <v>38.737499999999997</v>
      </c>
      <c r="G66" s="38">
        <f t="shared" si="36"/>
        <v>36.001394052044603</v>
      </c>
      <c r="H66" s="40">
        <v>0</v>
      </c>
      <c r="I66" s="38">
        <f t="shared" si="41"/>
        <v>0</v>
      </c>
      <c r="J66" s="38">
        <f t="shared" si="37"/>
        <v>36.001394052044603</v>
      </c>
      <c r="K66" s="40">
        <v>204</v>
      </c>
      <c r="L66" s="40">
        <v>300</v>
      </c>
      <c r="M66" s="40">
        <v>40</v>
      </c>
      <c r="N66" s="38">
        <f t="shared" si="40"/>
        <v>57.142857142857139</v>
      </c>
      <c r="O66" s="38">
        <f t="shared" si="38"/>
        <v>282.73750000000001</v>
      </c>
      <c r="P66" s="38">
        <f t="shared" si="39"/>
        <v>393.1442511949017</v>
      </c>
      <c r="Q66" s="64"/>
      <c r="R66" s="50"/>
    </row>
    <row r="67" spans="1:18" ht="30" customHeight="1" x14ac:dyDescent="0.25">
      <c r="A67" s="88">
        <v>11</v>
      </c>
      <c r="B67" s="99" t="s">
        <v>592</v>
      </c>
      <c r="C67" s="176" t="s">
        <v>591</v>
      </c>
      <c r="D67" s="176" t="s">
        <v>816</v>
      </c>
      <c r="E67" s="40">
        <v>342.1</v>
      </c>
      <c r="F67" s="38">
        <f t="shared" si="34"/>
        <v>85.525000000000006</v>
      </c>
      <c r="G67" s="38">
        <f t="shared" si="36"/>
        <v>79.484200743494426</v>
      </c>
      <c r="H67" s="40">
        <v>0</v>
      </c>
      <c r="I67" s="38">
        <f t="shared" si="41"/>
        <v>0</v>
      </c>
      <c r="J67" s="38">
        <f t="shared" si="37"/>
        <v>79.484200743494426</v>
      </c>
      <c r="K67" s="40">
        <v>4.5999999999999996</v>
      </c>
      <c r="L67" s="45">
        <f t="shared" ref="L67:L74" si="42">K67/$K$66*$L$66</f>
        <v>6.7647058823529411</v>
      </c>
      <c r="M67" s="40">
        <v>0</v>
      </c>
      <c r="N67" s="38">
        <f t="shared" si="40"/>
        <v>0</v>
      </c>
      <c r="O67" s="38">
        <f t="shared" si="38"/>
        <v>90.125</v>
      </c>
      <c r="P67" s="38">
        <f t="shared" si="39"/>
        <v>86.248906625847368</v>
      </c>
      <c r="Q67" s="64"/>
      <c r="R67" s="50"/>
    </row>
    <row r="68" spans="1:18" ht="30" customHeight="1" x14ac:dyDescent="0.25">
      <c r="A68" s="88">
        <v>12</v>
      </c>
      <c r="B68" s="123" t="s">
        <v>515</v>
      </c>
      <c r="C68" s="176" t="s">
        <v>514</v>
      </c>
      <c r="D68" s="176" t="s">
        <v>816</v>
      </c>
      <c r="E68" s="40">
        <v>181.25</v>
      </c>
      <c r="F68" s="38">
        <f t="shared" si="34"/>
        <v>45.3125</v>
      </c>
      <c r="G68" s="38">
        <f t="shared" si="36"/>
        <v>42.111988847583646</v>
      </c>
      <c r="H68" s="40">
        <v>0</v>
      </c>
      <c r="I68" s="38">
        <f t="shared" si="41"/>
        <v>0</v>
      </c>
      <c r="J68" s="38">
        <f t="shared" si="37"/>
        <v>42.111988847583646</v>
      </c>
      <c r="K68" s="40">
        <v>90.35</v>
      </c>
      <c r="L68" s="45">
        <f t="shared" si="42"/>
        <v>132.86764705882354</v>
      </c>
      <c r="M68" s="40">
        <v>40</v>
      </c>
      <c r="N68" s="38">
        <f t="shared" si="40"/>
        <v>57.142857142857139</v>
      </c>
      <c r="O68" s="38">
        <f t="shared" si="38"/>
        <v>175.66249999999999</v>
      </c>
      <c r="P68" s="38">
        <f t="shared" si="39"/>
        <v>232.12249304926431</v>
      </c>
      <c r="Q68" s="64"/>
      <c r="R68" s="50"/>
    </row>
    <row r="69" spans="1:18" ht="30" customHeight="1" x14ac:dyDescent="0.25">
      <c r="A69" s="88">
        <v>13</v>
      </c>
      <c r="B69" s="123" t="s">
        <v>588</v>
      </c>
      <c r="C69" s="176" t="s">
        <v>587</v>
      </c>
      <c r="D69" s="176" t="s">
        <v>816</v>
      </c>
      <c r="E69" s="40">
        <v>222.8</v>
      </c>
      <c r="F69" s="38">
        <f t="shared" si="34"/>
        <v>55.7</v>
      </c>
      <c r="G69" s="38">
        <f t="shared" si="36"/>
        <v>51.765799256505581</v>
      </c>
      <c r="H69" s="40">
        <v>30</v>
      </c>
      <c r="I69" s="40">
        <f>H69/H70*I70</f>
        <v>67.567567567567565</v>
      </c>
      <c r="J69" s="38">
        <f t="shared" si="37"/>
        <v>119.33336682407315</v>
      </c>
      <c r="K69" s="40">
        <v>37.9</v>
      </c>
      <c r="L69" s="45">
        <f t="shared" si="42"/>
        <v>55.735294117647058</v>
      </c>
      <c r="M69" s="40">
        <v>140</v>
      </c>
      <c r="N69" s="54">
        <v>200</v>
      </c>
      <c r="O69" s="38">
        <f t="shared" si="38"/>
        <v>263.60000000000002</v>
      </c>
      <c r="P69" s="38">
        <f t="shared" si="39"/>
        <v>375.06866094172022</v>
      </c>
      <c r="Q69" s="64"/>
      <c r="R69" s="50"/>
    </row>
    <row r="70" spans="1:18" ht="30" customHeight="1" x14ac:dyDescent="0.25">
      <c r="A70" s="88">
        <v>14</v>
      </c>
      <c r="B70" s="128" t="s">
        <v>513</v>
      </c>
      <c r="C70" s="176" t="s">
        <v>512</v>
      </c>
      <c r="D70" s="176" t="s">
        <v>816</v>
      </c>
      <c r="E70" s="38">
        <v>100</v>
      </c>
      <c r="F70" s="38">
        <f t="shared" si="34"/>
        <v>25</v>
      </c>
      <c r="G70" s="38">
        <f t="shared" si="36"/>
        <v>23.234200743494423</v>
      </c>
      <c r="H70" s="38">
        <v>166.5</v>
      </c>
      <c r="I70" s="45">
        <v>375</v>
      </c>
      <c r="J70" s="38">
        <f t="shared" si="37"/>
        <v>398.2342007434944</v>
      </c>
      <c r="K70" s="38">
        <v>33.4</v>
      </c>
      <c r="L70" s="45">
        <f t="shared" si="42"/>
        <v>49.117647058823529</v>
      </c>
      <c r="M70" s="38">
        <v>0</v>
      </c>
      <c r="N70" s="38">
        <f t="shared" si="40"/>
        <v>0</v>
      </c>
      <c r="O70" s="38">
        <f t="shared" si="38"/>
        <v>224.9</v>
      </c>
      <c r="P70" s="38">
        <f t="shared" si="39"/>
        <v>447.35184780231793</v>
      </c>
      <c r="Q70" s="63"/>
      <c r="R70" s="50"/>
    </row>
    <row r="71" spans="1:18" ht="30" customHeight="1" x14ac:dyDescent="0.25">
      <c r="A71" s="88">
        <v>15</v>
      </c>
      <c r="B71" s="128" t="s">
        <v>507</v>
      </c>
      <c r="C71" s="176" t="s">
        <v>506</v>
      </c>
      <c r="D71" s="176" t="s">
        <v>816</v>
      </c>
      <c r="E71" s="38">
        <v>349.935</v>
      </c>
      <c r="F71" s="38">
        <f t="shared" si="34"/>
        <v>87.483750000000001</v>
      </c>
      <c r="G71" s="38">
        <f t="shared" si="36"/>
        <v>81.304600371747213</v>
      </c>
      <c r="H71" s="38">
        <v>0</v>
      </c>
      <c r="I71" s="38">
        <f>H71/H70*I70</f>
        <v>0</v>
      </c>
      <c r="J71" s="38">
        <f t="shared" si="37"/>
        <v>81.304600371747213</v>
      </c>
      <c r="K71" s="38">
        <v>61.4</v>
      </c>
      <c r="L71" s="45">
        <f t="shared" si="42"/>
        <v>90.294117647058826</v>
      </c>
      <c r="M71" s="38">
        <v>30</v>
      </c>
      <c r="N71" s="38">
        <f t="shared" si="40"/>
        <v>42.857142857142854</v>
      </c>
      <c r="O71" s="38">
        <f t="shared" si="38"/>
        <v>178.88374999999999</v>
      </c>
      <c r="P71" s="38">
        <f t="shared" si="39"/>
        <v>214.4558608759489</v>
      </c>
      <c r="Q71" s="63"/>
      <c r="R71" s="50"/>
    </row>
    <row r="72" spans="1:18" ht="30" customHeight="1" x14ac:dyDescent="0.25">
      <c r="A72" s="88">
        <v>16</v>
      </c>
      <c r="B72" s="128" t="s">
        <v>337</v>
      </c>
      <c r="C72" s="176" t="s">
        <v>336</v>
      </c>
      <c r="D72" s="176" t="s">
        <v>816</v>
      </c>
      <c r="E72" s="38">
        <v>89.59</v>
      </c>
      <c r="F72" s="38">
        <f t="shared" si="34"/>
        <v>22.397500000000001</v>
      </c>
      <c r="G72" s="38">
        <f t="shared" si="36"/>
        <v>20.815520446096656</v>
      </c>
      <c r="H72" s="38">
        <v>0</v>
      </c>
      <c r="I72" s="38">
        <f>H72/H70*I70</f>
        <v>0</v>
      </c>
      <c r="J72" s="38">
        <f t="shared" si="37"/>
        <v>20.815520446096656</v>
      </c>
      <c r="K72" s="38">
        <v>3.3</v>
      </c>
      <c r="L72" s="45">
        <f t="shared" si="42"/>
        <v>4.8529411764705879</v>
      </c>
      <c r="M72" s="38">
        <v>0</v>
      </c>
      <c r="N72" s="38">
        <f t="shared" si="40"/>
        <v>0</v>
      </c>
      <c r="O72" s="38">
        <f t="shared" si="38"/>
        <v>25.697500000000002</v>
      </c>
      <c r="P72" s="38">
        <f t="shared" si="39"/>
        <v>25.668461622567243</v>
      </c>
      <c r="Q72" s="63"/>
      <c r="R72" s="50"/>
    </row>
    <row r="73" spans="1:18" ht="30" customHeight="1" x14ac:dyDescent="0.25">
      <c r="A73" s="88">
        <v>17</v>
      </c>
      <c r="B73" s="128" t="s">
        <v>517</v>
      </c>
      <c r="C73" s="176" t="s">
        <v>516</v>
      </c>
      <c r="D73" s="176" t="s">
        <v>816</v>
      </c>
      <c r="E73" s="38">
        <v>96.25</v>
      </c>
      <c r="F73" s="38">
        <f t="shared" si="34"/>
        <v>24.0625</v>
      </c>
      <c r="G73" s="38">
        <f t="shared" si="36"/>
        <v>22.362918215613384</v>
      </c>
      <c r="H73" s="38">
        <v>0</v>
      </c>
      <c r="I73" s="38">
        <f>H73/H70*I70</f>
        <v>0</v>
      </c>
      <c r="J73" s="38">
        <f t="shared" si="37"/>
        <v>22.362918215613384</v>
      </c>
      <c r="K73" s="38">
        <v>0</v>
      </c>
      <c r="L73" s="45">
        <f t="shared" si="42"/>
        <v>0</v>
      </c>
      <c r="M73" s="38">
        <v>0</v>
      </c>
      <c r="N73" s="38">
        <f t="shared" si="40"/>
        <v>0</v>
      </c>
      <c r="O73" s="38">
        <f t="shared" si="38"/>
        <v>24.0625</v>
      </c>
      <c r="P73" s="38">
        <f t="shared" si="39"/>
        <v>22.362918215613384</v>
      </c>
      <c r="Q73" s="63"/>
      <c r="R73" s="50"/>
    </row>
    <row r="74" spans="1:18" ht="30" customHeight="1" x14ac:dyDescent="0.25">
      <c r="A74" s="88">
        <v>18</v>
      </c>
      <c r="B74" s="123" t="s">
        <v>586</v>
      </c>
      <c r="C74" s="176" t="s">
        <v>585</v>
      </c>
      <c r="D74" s="176" t="s">
        <v>816</v>
      </c>
      <c r="E74" s="40">
        <v>538</v>
      </c>
      <c r="F74" s="38">
        <f t="shared" si="34"/>
        <v>134.5</v>
      </c>
      <c r="G74" s="40">
        <v>125</v>
      </c>
      <c r="H74" s="40">
        <v>0</v>
      </c>
      <c r="I74" s="38">
        <f>H74/H70*I70</f>
        <v>0</v>
      </c>
      <c r="J74" s="38">
        <f t="shared" si="37"/>
        <v>125</v>
      </c>
      <c r="K74" s="40">
        <v>0</v>
      </c>
      <c r="L74" s="45">
        <f t="shared" si="42"/>
        <v>0</v>
      </c>
      <c r="M74" s="40">
        <v>80</v>
      </c>
      <c r="N74" s="38">
        <f t="shared" si="40"/>
        <v>114.28571428571428</v>
      </c>
      <c r="O74" s="38">
        <f t="shared" si="38"/>
        <v>214.5</v>
      </c>
      <c r="P74" s="38">
        <f t="shared" si="39"/>
        <v>239.28571428571428</v>
      </c>
      <c r="Q74" s="64"/>
      <c r="R74" s="50"/>
    </row>
    <row r="75" spans="1:18" ht="41.25" customHeight="1" x14ac:dyDescent="0.25">
      <c r="A75" s="247"/>
      <c r="B75" s="250"/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50"/>
      <c r="Q75" s="50"/>
      <c r="R75" s="50"/>
    </row>
    <row r="76" spans="1:18" ht="25.5" x14ac:dyDescent="0.25">
      <c r="A76" s="91" t="s">
        <v>285</v>
      </c>
      <c r="B76" s="84" t="s">
        <v>264</v>
      </c>
      <c r="C76" s="92" t="s">
        <v>284</v>
      </c>
      <c r="D76" s="74" t="s">
        <v>266</v>
      </c>
      <c r="E76" s="252" t="s">
        <v>267</v>
      </c>
      <c r="F76" s="252"/>
      <c r="G76" s="252"/>
      <c r="H76" s="252"/>
      <c r="I76" s="252"/>
      <c r="J76" s="84"/>
      <c r="K76" s="252" t="s">
        <v>268</v>
      </c>
      <c r="L76" s="252"/>
      <c r="M76" s="252" t="s">
        <v>269</v>
      </c>
      <c r="N76" s="252"/>
      <c r="O76" s="84"/>
      <c r="P76" s="97"/>
      <c r="Q76" s="50"/>
      <c r="R76" s="50"/>
    </row>
    <row r="77" spans="1:18" ht="64.5" x14ac:dyDescent="0.25">
      <c r="A77" s="249" t="s">
        <v>939</v>
      </c>
      <c r="B77" s="249"/>
      <c r="C77" s="249"/>
      <c r="D77" s="249"/>
      <c r="E77" s="79" t="s">
        <v>271</v>
      </c>
      <c r="F77" s="79" t="s">
        <v>272</v>
      </c>
      <c r="G77" s="79" t="s">
        <v>273</v>
      </c>
      <c r="H77" s="79" t="s">
        <v>274</v>
      </c>
      <c r="I77" s="59" t="s">
        <v>275</v>
      </c>
      <c r="J77" s="80" t="s">
        <v>276</v>
      </c>
      <c r="K77" s="79" t="s">
        <v>271</v>
      </c>
      <c r="L77" s="81" t="s">
        <v>277</v>
      </c>
      <c r="M77" s="79" t="s">
        <v>278</v>
      </c>
      <c r="N77" s="79" t="s">
        <v>282</v>
      </c>
      <c r="O77" s="84" t="s">
        <v>270</v>
      </c>
      <c r="P77" s="84" t="s">
        <v>279</v>
      </c>
      <c r="Q77" s="50"/>
      <c r="R77" s="50"/>
    </row>
    <row r="78" spans="1:18" ht="30" customHeight="1" x14ac:dyDescent="0.25">
      <c r="A78" s="85">
        <v>1</v>
      </c>
      <c r="B78" s="128" t="s">
        <v>365</v>
      </c>
      <c r="C78" s="176" t="s">
        <v>360</v>
      </c>
      <c r="D78" s="176" t="s">
        <v>817</v>
      </c>
      <c r="E78" s="38">
        <v>20.545000000000002</v>
      </c>
      <c r="F78" s="38">
        <f t="shared" ref="F78:F92" si="43">E78/4</f>
        <v>5.1362500000000004</v>
      </c>
      <c r="G78" s="38">
        <f>F78/$F$86*$G$86</f>
        <v>14.083493282149714</v>
      </c>
      <c r="H78" s="38">
        <v>65.400000000000006</v>
      </c>
      <c r="I78" s="38">
        <f>H78/$H$90*$I$90</f>
        <v>179.67032967032966</v>
      </c>
      <c r="J78" s="38">
        <f>G78+I78</f>
        <v>193.75382295247937</v>
      </c>
      <c r="K78" s="38">
        <v>0</v>
      </c>
      <c r="L78" s="38">
        <f>K78/K82*L82</f>
        <v>0</v>
      </c>
      <c r="M78" s="38">
        <v>30</v>
      </c>
      <c r="N78" s="38">
        <f>M78/$M$91*$N$91</f>
        <v>42.857142857142854</v>
      </c>
      <c r="O78" s="38">
        <f>F78+H78+K78+M78</f>
        <v>100.53625000000001</v>
      </c>
      <c r="P78" s="38">
        <f>G78+I78+L78+N78</f>
        <v>236.61096580962223</v>
      </c>
      <c r="Q78" s="62"/>
      <c r="R78" s="50"/>
    </row>
    <row r="79" spans="1:18" ht="30" customHeight="1" x14ac:dyDescent="0.25">
      <c r="A79" s="88">
        <v>2</v>
      </c>
      <c r="B79" s="128" t="s">
        <v>357</v>
      </c>
      <c r="C79" s="176" t="s">
        <v>353</v>
      </c>
      <c r="D79" s="176" t="s">
        <v>817</v>
      </c>
      <c r="E79" s="38">
        <v>19.239999999999998</v>
      </c>
      <c r="F79" s="38">
        <f t="shared" si="43"/>
        <v>4.8099999999999996</v>
      </c>
      <c r="G79" s="38">
        <f t="shared" ref="G79:G92" si="44">F79/$F$86*$G$86</f>
        <v>13.188922401974224</v>
      </c>
      <c r="H79" s="38">
        <v>4.95</v>
      </c>
      <c r="I79" s="38">
        <f t="shared" ref="I79:I92" si="45">H79/$H$90*$I$90</f>
        <v>13.5989010989011</v>
      </c>
      <c r="J79" s="38">
        <f t="shared" ref="J79:J91" si="46">G79+I79</f>
        <v>26.787823500875326</v>
      </c>
      <c r="K79" s="38">
        <v>30.9</v>
      </c>
      <c r="L79" s="38">
        <f>K79/$K$82*$L$82</f>
        <v>53.491055972302362</v>
      </c>
      <c r="M79" s="38">
        <v>40</v>
      </c>
      <c r="N79" s="38">
        <f>M79/M91*N91</f>
        <v>57.142857142857139</v>
      </c>
      <c r="O79" s="38">
        <f t="shared" ref="O79:O92" si="47">F79+H79+K79+M79</f>
        <v>80.66</v>
      </c>
      <c r="P79" s="38">
        <f t="shared" ref="P79:P92" si="48">G79+I79+L79+N79</f>
        <v>137.42173661603482</v>
      </c>
      <c r="Q79" s="62"/>
      <c r="R79" s="50"/>
    </row>
    <row r="80" spans="1:18" ht="30" customHeight="1" x14ac:dyDescent="0.25">
      <c r="A80" s="88">
        <v>3</v>
      </c>
      <c r="B80" s="128" t="s">
        <v>367</v>
      </c>
      <c r="C80" s="176" t="s">
        <v>362</v>
      </c>
      <c r="D80" s="176" t="s">
        <v>817</v>
      </c>
      <c r="E80" s="38">
        <v>16.27</v>
      </c>
      <c r="F80" s="38">
        <f t="shared" si="43"/>
        <v>4.0674999999999999</v>
      </c>
      <c r="G80" s="38">
        <f t="shared" si="44"/>
        <v>11.153002467781739</v>
      </c>
      <c r="H80" s="38">
        <v>27.6</v>
      </c>
      <c r="I80" s="38">
        <f t="shared" si="45"/>
        <v>75.824175824175825</v>
      </c>
      <c r="J80" s="38">
        <f t="shared" si="46"/>
        <v>86.977178291957557</v>
      </c>
      <c r="K80" s="38">
        <v>80.400000000000006</v>
      </c>
      <c r="L80" s="38">
        <f>K80/$K$82*$L$82</f>
        <v>139.18061165608771</v>
      </c>
      <c r="M80" s="38">
        <v>140</v>
      </c>
      <c r="N80" s="38">
        <f>M80/M91*N91</f>
        <v>200</v>
      </c>
      <c r="O80" s="38">
        <f t="shared" si="47"/>
        <v>252.0675</v>
      </c>
      <c r="P80" s="38">
        <f t="shared" si="48"/>
        <v>426.15778994804526</v>
      </c>
      <c r="Q80" s="62"/>
      <c r="R80" s="50"/>
    </row>
    <row r="81" spans="1:18" ht="30" customHeight="1" x14ac:dyDescent="0.25">
      <c r="A81" s="88">
        <v>4</v>
      </c>
      <c r="B81" s="123" t="s">
        <v>358</v>
      </c>
      <c r="C81" s="176" t="s">
        <v>354</v>
      </c>
      <c r="D81" s="176" t="s">
        <v>817</v>
      </c>
      <c r="E81" s="40">
        <v>23.594999999999999</v>
      </c>
      <c r="F81" s="38">
        <f t="shared" si="43"/>
        <v>5.8987499999999997</v>
      </c>
      <c r="G81" s="38">
        <f t="shared" si="44"/>
        <v>16.174252810529204</v>
      </c>
      <c r="H81" s="40">
        <v>7.05</v>
      </c>
      <c r="I81" s="38">
        <f t="shared" si="45"/>
        <v>19.368131868131869</v>
      </c>
      <c r="J81" s="38">
        <f t="shared" si="46"/>
        <v>35.542384678661072</v>
      </c>
      <c r="K81" s="40">
        <v>52.2</v>
      </c>
      <c r="L81" s="38">
        <f>K81/$K$82*$L$82</f>
        <v>90.363531448355445</v>
      </c>
      <c r="M81" s="40">
        <v>40</v>
      </c>
      <c r="N81" s="54">
        <f>M81/M91*N91</f>
        <v>57.142857142857139</v>
      </c>
      <c r="O81" s="38">
        <f t="shared" si="47"/>
        <v>105.14875000000001</v>
      </c>
      <c r="P81" s="38">
        <f t="shared" si="48"/>
        <v>183.04877326987366</v>
      </c>
      <c r="Q81" s="60"/>
      <c r="R81" s="50"/>
    </row>
    <row r="82" spans="1:18" ht="30" customHeight="1" x14ac:dyDescent="0.25">
      <c r="A82" s="88">
        <v>5</v>
      </c>
      <c r="B82" s="128" t="s">
        <v>368</v>
      </c>
      <c r="C82" s="176" t="s">
        <v>363</v>
      </c>
      <c r="D82" s="176" t="s">
        <v>817</v>
      </c>
      <c r="E82" s="38">
        <v>18.579999999999998</v>
      </c>
      <c r="F82" s="38">
        <f t="shared" si="43"/>
        <v>4.6449999999999996</v>
      </c>
      <c r="G82" s="38">
        <f t="shared" si="44"/>
        <v>12.736495749931448</v>
      </c>
      <c r="H82" s="38">
        <v>0</v>
      </c>
      <c r="I82" s="38">
        <f t="shared" si="45"/>
        <v>0</v>
      </c>
      <c r="J82" s="38">
        <f t="shared" si="46"/>
        <v>12.736495749931448</v>
      </c>
      <c r="K82" s="38">
        <v>173.3</v>
      </c>
      <c r="L82" s="38">
        <v>300</v>
      </c>
      <c r="M82" s="38">
        <v>60</v>
      </c>
      <c r="N82" s="38">
        <f>M82/M91*N91</f>
        <v>85.714285714285708</v>
      </c>
      <c r="O82" s="38">
        <f t="shared" si="47"/>
        <v>237.94500000000002</v>
      </c>
      <c r="P82" s="38">
        <f t="shared" si="48"/>
        <v>398.45078146421719</v>
      </c>
      <c r="Q82" s="62"/>
      <c r="R82" s="50"/>
    </row>
    <row r="83" spans="1:18" ht="30" customHeight="1" x14ac:dyDescent="0.25">
      <c r="A83" s="88">
        <v>6</v>
      </c>
      <c r="B83" s="128" t="s">
        <v>527</v>
      </c>
      <c r="C83" s="176" t="s">
        <v>526</v>
      </c>
      <c r="D83" s="176" t="s">
        <v>817</v>
      </c>
      <c r="E83" s="38">
        <v>0.82499999999999996</v>
      </c>
      <c r="F83" s="38">
        <f t="shared" si="43"/>
        <v>0.20624999999999999</v>
      </c>
      <c r="G83" s="38">
        <f t="shared" si="44"/>
        <v>0.5655333150534686</v>
      </c>
      <c r="H83" s="38">
        <v>52.95</v>
      </c>
      <c r="I83" s="38">
        <f t="shared" si="45"/>
        <v>145.46703296703296</v>
      </c>
      <c r="J83" s="38">
        <f t="shared" si="46"/>
        <v>146.03256628208644</v>
      </c>
      <c r="K83" s="38">
        <v>4</v>
      </c>
      <c r="L83" s="38">
        <f t="shared" ref="L83:L92" si="49">K83/$K$82*$L$82</f>
        <v>6.9244085401038653</v>
      </c>
      <c r="M83" s="38">
        <v>20</v>
      </c>
      <c r="N83" s="38">
        <f>M83/M91*N91</f>
        <v>28.571428571428569</v>
      </c>
      <c r="O83" s="38">
        <f t="shared" si="47"/>
        <v>77.15625</v>
      </c>
      <c r="P83" s="38">
        <f t="shared" si="48"/>
        <v>181.52840339361887</v>
      </c>
      <c r="Q83" s="62"/>
      <c r="R83" s="50"/>
    </row>
    <row r="84" spans="1:18" ht="30" customHeight="1" x14ac:dyDescent="0.25">
      <c r="A84" s="88">
        <v>7</v>
      </c>
      <c r="B84" s="123" t="s">
        <v>594</v>
      </c>
      <c r="C84" s="176" t="s">
        <v>593</v>
      </c>
      <c r="D84" s="176" t="s">
        <v>817</v>
      </c>
      <c r="E84" s="40">
        <v>137.48500000000001</v>
      </c>
      <c r="F84" s="38">
        <f t="shared" si="43"/>
        <v>34.371250000000003</v>
      </c>
      <c r="G84" s="38">
        <f t="shared" si="44"/>
        <v>94.24527008500138</v>
      </c>
      <c r="H84" s="40">
        <v>77.55</v>
      </c>
      <c r="I84" s="38">
        <f t="shared" si="45"/>
        <v>213.04945054945054</v>
      </c>
      <c r="J84" s="38">
        <f t="shared" si="46"/>
        <v>307.29472063445189</v>
      </c>
      <c r="K84" s="40">
        <v>102.2</v>
      </c>
      <c r="L84" s="38">
        <f t="shared" si="49"/>
        <v>176.91863819965377</v>
      </c>
      <c r="M84" s="40">
        <v>110</v>
      </c>
      <c r="N84" s="54">
        <f>M84/M91*N91</f>
        <v>157.14285714285714</v>
      </c>
      <c r="O84" s="38">
        <f t="shared" si="47"/>
        <v>324.12125000000003</v>
      </c>
      <c r="P84" s="38">
        <f t="shared" si="48"/>
        <v>641.35621597696274</v>
      </c>
      <c r="Q84" s="60"/>
      <c r="R84" s="50"/>
    </row>
    <row r="85" spans="1:18" ht="30" customHeight="1" x14ac:dyDescent="0.25">
      <c r="A85" s="88">
        <v>8</v>
      </c>
      <c r="B85" s="123" t="s">
        <v>596</v>
      </c>
      <c r="C85" s="176" t="s">
        <v>595</v>
      </c>
      <c r="D85" s="176" t="s">
        <v>817</v>
      </c>
      <c r="E85" s="40">
        <v>20.350000000000001</v>
      </c>
      <c r="F85" s="38">
        <f t="shared" si="43"/>
        <v>5.0875000000000004</v>
      </c>
      <c r="G85" s="38">
        <f t="shared" si="44"/>
        <v>13.949821771318893</v>
      </c>
      <c r="H85" s="40">
        <v>60</v>
      </c>
      <c r="I85" s="38">
        <f t="shared" si="45"/>
        <v>164.83516483516485</v>
      </c>
      <c r="J85" s="38">
        <f t="shared" si="46"/>
        <v>178.78498660648373</v>
      </c>
      <c r="K85" s="40">
        <v>61.75</v>
      </c>
      <c r="L85" s="38">
        <f t="shared" si="49"/>
        <v>106.89555683785343</v>
      </c>
      <c r="M85" s="40">
        <v>110</v>
      </c>
      <c r="N85" s="54">
        <f>M85/M91*N91</f>
        <v>157.14285714285714</v>
      </c>
      <c r="O85" s="38">
        <f t="shared" si="47"/>
        <v>236.83750000000001</v>
      </c>
      <c r="P85" s="38">
        <f t="shared" si="48"/>
        <v>442.82340058719433</v>
      </c>
      <c r="Q85" s="60"/>
      <c r="R85" s="50"/>
    </row>
    <row r="86" spans="1:18" ht="30" customHeight="1" x14ac:dyDescent="0.25">
      <c r="A86" s="88">
        <v>9</v>
      </c>
      <c r="B86" s="123" t="s">
        <v>424</v>
      </c>
      <c r="C86" s="176" t="s">
        <v>350</v>
      </c>
      <c r="D86" s="176" t="s">
        <v>817</v>
      </c>
      <c r="E86" s="40">
        <v>182.35</v>
      </c>
      <c r="F86" s="38">
        <f t="shared" si="43"/>
        <v>45.587499999999999</v>
      </c>
      <c r="G86" s="40">
        <v>125</v>
      </c>
      <c r="H86" s="40">
        <v>0</v>
      </c>
      <c r="I86" s="38">
        <f t="shared" si="45"/>
        <v>0</v>
      </c>
      <c r="J86" s="38">
        <f t="shared" si="46"/>
        <v>125</v>
      </c>
      <c r="K86" s="40">
        <v>29.9</v>
      </c>
      <c r="L86" s="38">
        <f t="shared" si="49"/>
        <v>51.759953837276392</v>
      </c>
      <c r="M86" s="40">
        <v>40</v>
      </c>
      <c r="N86" s="54">
        <f>M86/M91*N91</f>
        <v>57.142857142857139</v>
      </c>
      <c r="O86" s="38">
        <f t="shared" si="47"/>
        <v>115.4875</v>
      </c>
      <c r="P86" s="38">
        <f t="shared" si="48"/>
        <v>233.90281098013352</v>
      </c>
      <c r="Q86" s="60"/>
      <c r="R86" s="50"/>
    </row>
    <row r="87" spans="1:18" ht="30" customHeight="1" x14ac:dyDescent="0.25">
      <c r="A87" s="88">
        <v>10</v>
      </c>
      <c r="B87" s="123" t="s">
        <v>393</v>
      </c>
      <c r="C87" s="176" t="s">
        <v>382</v>
      </c>
      <c r="D87" s="176" t="s">
        <v>817</v>
      </c>
      <c r="E87" s="40">
        <v>62.26</v>
      </c>
      <c r="F87" s="38">
        <f t="shared" si="43"/>
        <v>15.565</v>
      </c>
      <c r="G87" s="38">
        <f t="shared" si="44"/>
        <v>42.678914176035093</v>
      </c>
      <c r="H87" s="40">
        <v>0</v>
      </c>
      <c r="I87" s="38">
        <f t="shared" si="45"/>
        <v>0</v>
      </c>
      <c r="J87" s="38">
        <f t="shared" si="46"/>
        <v>42.678914176035093</v>
      </c>
      <c r="K87" s="40">
        <v>59.5</v>
      </c>
      <c r="L87" s="38">
        <f t="shared" si="49"/>
        <v>103.00057703404501</v>
      </c>
      <c r="M87" s="40">
        <v>0</v>
      </c>
      <c r="N87" s="54">
        <f>M87/M91*N91</f>
        <v>0</v>
      </c>
      <c r="O87" s="38">
        <f t="shared" si="47"/>
        <v>75.064999999999998</v>
      </c>
      <c r="P87" s="38">
        <f t="shared" si="48"/>
        <v>145.6794912100801</v>
      </c>
      <c r="Q87" s="60"/>
      <c r="R87" s="50"/>
    </row>
    <row r="88" spans="1:18" ht="30" customHeight="1" x14ac:dyDescent="0.25">
      <c r="A88" s="88">
        <v>11</v>
      </c>
      <c r="B88" s="128" t="s">
        <v>529</v>
      </c>
      <c r="C88" s="176" t="s">
        <v>528</v>
      </c>
      <c r="D88" s="176" t="s">
        <v>817</v>
      </c>
      <c r="E88" s="38">
        <v>63.76</v>
      </c>
      <c r="F88" s="38">
        <f t="shared" si="43"/>
        <v>15.94</v>
      </c>
      <c r="G88" s="38">
        <f t="shared" si="44"/>
        <v>43.707156567041402</v>
      </c>
      <c r="H88" s="38">
        <v>0</v>
      </c>
      <c r="I88" s="38">
        <f t="shared" si="45"/>
        <v>0</v>
      </c>
      <c r="J88" s="38">
        <f t="shared" si="46"/>
        <v>43.707156567041402</v>
      </c>
      <c r="K88" s="38">
        <v>115.85</v>
      </c>
      <c r="L88" s="38">
        <f t="shared" si="49"/>
        <v>200.5481823427582</v>
      </c>
      <c r="M88" s="38">
        <v>0</v>
      </c>
      <c r="N88" s="38">
        <f>M88/M91*N91</f>
        <v>0</v>
      </c>
      <c r="O88" s="38">
        <f t="shared" si="47"/>
        <v>131.79</v>
      </c>
      <c r="P88" s="38">
        <f t="shared" si="48"/>
        <v>244.2553389097996</v>
      </c>
      <c r="Q88" s="62"/>
      <c r="R88" s="50"/>
    </row>
    <row r="89" spans="1:18" ht="30" customHeight="1" x14ac:dyDescent="0.25">
      <c r="A89" s="88">
        <v>12</v>
      </c>
      <c r="B89" s="128" t="s">
        <v>366</v>
      </c>
      <c r="C89" s="176" t="s">
        <v>361</v>
      </c>
      <c r="D89" s="176" t="s">
        <v>817</v>
      </c>
      <c r="E89" s="38">
        <v>14.52</v>
      </c>
      <c r="F89" s="38">
        <f t="shared" si="43"/>
        <v>3.63</v>
      </c>
      <c r="G89" s="38">
        <f t="shared" si="44"/>
        <v>9.9533863449410482</v>
      </c>
      <c r="H89" s="38">
        <v>0</v>
      </c>
      <c r="I89" s="38">
        <f t="shared" si="45"/>
        <v>0</v>
      </c>
      <c r="J89" s="38">
        <f t="shared" si="46"/>
        <v>9.9533863449410482</v>
      </c>
      <c r="K89" s="38">
        <v>70.75</v>
      </c>
      <c r="L89" s="38">
        <f t="shared" si="49"/>
        <v>122.47547605308712</v>
      </c>
      <c r="M89" s="38">
        <v>20</v>
      </c>
      <c r="N89" s="38">
        <f>M89/M91*N91</f>
        <v>28.571428571428569</v>
      </c>
      <c r="O89" s="38">
        <f t="shared" si="47"/>
        <v>94.38</v>
      </c>
      <c r="P89" s="38">
        <f t="shared" si="48"/>
        <v>161.00029096945673</v>
      </c>
      <c r="Q89" s="62"/>
      <c r="R89" s="50"/>
    </row>
    <row r="90" spans="1:18" ht="30" customHeight="1" x14ac:dyDescent="0.25">
      <c r="A90" s="88">
        <v>13</v>
      </c>
      <c r="B90" s="128" t="s">
        <v>598</v>
      </c>
      <c r="C90" s="176" t="s">
        <v>597</v>
      </c>
      <c r="D90" s="176" t="s">
        <v>817</v>
      </c>
      <c r="E90" s="38">
        <v>55</v>
      </c>
      <c r="F90" s="38">
        <f t="shared" si="43"/>
        <v>13.75</v>
      </c>
      <c r="G90" s="38">
        <f t="shared" si="44"/>
        <v>37.702221003564574</v>
      </c>
      <c r="H90" s="38">
        <v>136.5</v>
      </c>
      <c r="I90" s="38">
        <v>375</v>
      </c>
      <c r="J90" s="38">
        <f t="shared" si="46"/>
        <v>412.70222100356455</v>
      </c>
      <c r="K90" s="38">
        <v>48</v>
      </c>
      <c r="L90" s="38">
        <f t="shared" si="49"/>
        <v>83.092902481246384</v>
      </c>
      <c r="M90" s="38">
        <v>60</v>
      </c>
      <c r="N90" s="38">
        <f>M90/M91*N91</f>
        <v>85.714285714285708</v>
      </c>
      <c r="O90" s="38">
        <f t="shared" si="47"/>
        <v>258.25</v>
      </c>
      <c r="P90" s="38">
        <f t="shared" si="48"/>
        <v>581.50940919909658</v>
      </c>
      <c r="Q90" s="62"/>
      <c r="R90" s="50"/>
    </row>
    <row r="91" spans="1:18" ht="30" customHeight="1" x14ac:dyDescent="0.25">
      <c r="A91" s="88">
        <v>14</v>
      </c>
      <c r="B91" s="128" t="s">
        <v>533</v>
      </c>
      <c r="C91" s="176" t="s">
        <v>532</v>
      </c>
      <c r="D91" s="176" t="s">
        <v>817</v>
      </c>
      <c r="E91" s="38">
        <v>124.7</v>
      </c>
      <c r="F91" s="38">
        <f t="shared" si="43"/>
        <v>31.175000000000001</v>
      </c>
      <c r="G91" s="38">
        <f t="shared" si="44"/>
        <v>85.481217438990953</v>
      </c>
      <c r="H91" s="38">
        <v>0</v>
      </c>
      <c r="I91" s="38">
        <f t="shared" si="45"/>
        <v>0</v>
      </c>
      <c r="J91" s="38">
        <f t="shared" si="46"/>
        <v>85.481217438990953</v>
      </c>
      <c r="K91" s="38">
        <v>53.2</v>
      </c>
      <c r="L91" s="38">
        <f t="shared" si="49"/>
        <v>92.094633583381423</v>
      </c>
      <c r="M91" s="38">
        <v>140</v>
      </c>
      <c r="N91" s="38">
        <v>200</v>
      </c>
      <c r="O91" s="38">
        <f t="shared" si="47"/>
        <v>224.375</v>
      </c>
      <c r="P91" s="38">
        <f t="shared" si="48"/>
        <v>377.57585102237238</v>
      </c>
      <c r="Q91" s="62"/>
      <c r="R91" s="50"/>
    </row>
    <row r="92" spans="1:18" ht="30" customHeight="1" x14ac:dyDescent="0.25">
      <c r="A92" s="88">
        <v>15</v>
      </c>
      <c r="B92" s="123" t="s">
        <v>425</v>
      </c>
      <c r="C92" s="176" t="s">
        <v>351</v>
      </c>
      <c r="D92" s="176" t="s">
        <v>817</v>
      </c>
      <c r="E92" s="40">
        <v>64.25</v>
      </c>
      <c r="F92" s="38">
        <f t="shared" si="43"/>
        <v>16.0625</v>
      </c>
      <c r="G92" s="38">
        <f t="shared" si="44"/>
        <v>44.043049081436799</v>
      </c>
      <c r="H92" s="54">
        <v>0</v>
      </c>
      <c r="I92" s="38">
        <f t="shared" si="45"/>
        <v>0</v>
      </c>
      <c r="J92" s="38">
        <f>G92+I92</f>
        <v>44.043049081436799</v>
      </c>
      <c r="K92" s="54">
        <v>38.75</v>
      </c>
      <c r="L92" s="38">
        <f t="shared" si="49"/>
        <v>67.080207732256198</v>
      </c>
      <c r="M92" s="54">
        <v>0</v>
      </c>
      <c r="N92" s="40">
        <f>M92/M91*N91</f>
        <v>0</v>
      </c>
      <c r="O92" s="38">
        <f t="shared" si="47"/>
        <v>54.8125</v>
      </c>
      <c r="P92" s="38">
        <f t="shared" si="48"/>
        <v>111.12325681369299</v>
      </c>
      <c r="Q92" s="60"/>
      <c r="R92" s="50"/>
    </row>
    <row r="93" spans="1:18" ht="48" customHeight="1" x14ac:dyDescent="0.25">
      <c r="A93" s="50"/>
      <c r="B93" s="50"/>
      <c r="C93" s="50"/>
      <c r="D93" s="50"/>
      <c r="E93" s="50"/>
      <c r="F93" s="50"/>
      <c r="G93" s="50"/>
      <c r="H93" s="50"/>
      <c r="I93" s="90"/>
      <c r="J93" s="90"/>
      <c r="K93" s="50"/>
      <c r="L93" s="90"/>
      <c r="M93" s="50"/>
      <c r="N93" s="90"/>
      <c r="O93" s="50"/>
      <c r="P93" s="50"/>
      <c r="Q93" s="50"/>
      <c r="R93" s="50"/>
    </row>
    <row r="94" spans="1:18" ht="32.25" customHeight="1" x14ac:dyDescent="0.25">
      <c r="A94" s="74" t="s">
        <v>263</v>
      </c>
      <c r="B94" s="74" t="s">
        <v>264</v>
      </c>
      <c r="C94" s="75" t="s">
        <v>284</v>
      </c>
      <c r="D94" s="74" t="s">
        <v>266</v>
      </c>
      <c r="E94" s="252" t="s">
        <v>267</v>
      </c>
      <c r="F94" s="252"/>
      <c r="G94" s="252"/>
      <c r="H94" s="252"/>
      <c r="I94" s="252"/>
      <c r="J94" s="83"/>
      <c r="K94" s="252" t="s">
        <v>268</v>
      </c>
      <c r="L94" s="252"/>
      <c r="M94" s="252" t="s">
        <v>269</v>
      </c>
      <c r="N94" s="252"/>
      <c r="O94" s="83"/>
      <c r="P94" s="46"/>
      <c r="Q94" s="50"/>
      <c r="R94" s="50"/>
    </row>
    <row r="95" spans="1:18" ht="93.75" customHeight="1" x14ac:dyDescent="0.25">
      <c r="A95" s="249" t="s">
        <v>249</v>
      </c>
      <c r="B95" s="249"/>
      <c r="C95" s="249"/>
      <c r="D95" s="249"/>
      <c r="E95" s="79" t="s">
        <v>271</v>
      </c>
      <c r="F95" s="79" t="s">
        <v>272</v>
      </c>
      <c r="G95" s="79" t="s">
        <v>273</v>
      </c>
      <c r="H95" s="79" t="s">
        <v>274</v>
      </c>
      <c r="I95" s="59" t="s">
        <v>275</v>
      </c>
      <c r="J95" s="80" t="s">
        <v>276</v>
      </c>
      <c r="K95" s="79" t="s">
        <v>271</v>
      </c>
      <c r="L95" s="81" t="s">
        <v>277</v>
      </c>
      <c r="M95" s="79" t="s">
        <v>278</v>
      </c>
      <c r="N95" s="79" t="s">
        <v>282</v>
      </c>
      <c r="O95" s="84" t="s">
        <v>270</v>
      </c>
      <c r="P95" s="77" t="s">
        <v>279</v>
      </c>
      <c r="Q95" s="50"/>
      <c r="R95" s="50"/>
    </row>
    <row r="96" spans="1:18" ht="30" customHeight="1" x14ac:dyDescent="0.25">
      <c r="A96" s="85">
        <v>1</v>
      </c>
      <c r="B96" s="128" t="s">
        <v>407</v>
      </c>
      <c r="C96" s="176" t="s">
        <v>400</v>
      </c>
      <c r="D96" s="176" t="s">
        <v>818</v>
      </c>
      <c r="E96" s="38">
        <v>43</v>
      </c>
      <c r="F96" s="38">
        <f t="shared" ref="F96:F100" si="50">E96/4</f>
        <v>10.75</v>
      </c>
      <c r="G96" s="38">
        <f>F96/$F$99*$G$99</f>
        <v>26.293261587379234</v>
      </c>
      <c r="H96" s="45">
        <v>27.45</v>
      </c>
      <c r="I96" s="38">
        <f>H96/$H$99*$I$99</f>
        <v>177.78497409326425</v>
      </c>
      <c r="J96" s="38">
        <f>G96+I96</f>
        <v>204.0782356806435</v>
      </c>
      <c r="K96" s="38">
        <v>33</v>
      </c>
      <c r="L96" s="38">
        <f>K96/$K$99*$L$99</f>
        <v>281.65007112375537</v>
      </c>
      <c r="M96" s="38">
        <v>110</v>
      </c>
      <c r="N96" s="38">
        <f>M96/$M$99*$N$99</f>
        <v>110.00000000000001</v>
      </c>
      <c r="O96" s="38">
        <f>F96+H96+K96+M96</f>
        <v>181.2</v>
      </c>
      <c r="P96" s="38">
        <f>J96+L96+N96</f>
        <v>595.72830680439893</v>
      </c>
      <c r="Q96" s="62"/>
      <c r="R96" s="50"/>
    </row>
    <row r="97" spans="1:18" ht="30" customHeight="1" x14ac:dyDescent="0.25">
      <c r="A97" s="88">
        <v>2</v>
      </c>
      <c r="B97" s="128" t="s">
        <v>537</v>
      </c>
      <c r="C97" s="176" t="s">
        <v>536</v>
      </c>
      <c r="D97" s="176" t="s">
        <v>818</v>
      </c>
      <c r="E97" s="38">
        <v>0</v>
      </c>
      <c r="F97" s="38">
        <f t="shared" si="50"/>
        <v>0</v>
      </c>
      <c r="G97" s="38">
        <f t="shared" ref="G97:G100" si="51">F97/$F$99*$G$99</f>
        <v>0</v>
      </c>
      <c r="H97" s="38">
        <v>0</v>
      </c>
      <c r="I97" s="38">
        <f t="shared" ref="I97:I98" si="52">H97/$H$99*$I$99</f>
        <v>0</v>
      </c>
      <c r="J97" s="38">
        <f t="shared" ref="J97:J100" si="53">G97+I97</f>
        <v>0</v>
      </c>
      <c r="K97" s="38">
        <v>0</v>
      </c>
      <c r="L97" s="38">
        <f t="shared" ref="L97:L100" si="54">K97/$K$99*$L$99</f>
        <v>0</v>
      </c>
      <c r="M97" s="38">
        <v>0</v>
      </c>
      <c r="N97" s="38">
        <f t="shared" ref="N97:N98" si="55">M97/$M$99*$N$99</f>
        <v>0</v>
      </c>
      <c r="O97" s="38">
        <f t="shared" ref="O97:O100" si="56">F97+H97+K97+M97</f>
        <v>0</v>
      </c>
      <c r="P97" s="38">
        <f t="shared" ref="P97:P100" si="57">J97+L97+N97</f>
        <v>0</v>
      </c>
      <c r="Q97" s="62"/>
      <c r="R97" s="50"/>
    </row>
    <row r="98" spans="1:18" ht="30" customHeight="1" x14ac:dyDescent="0.25">
      <c r="A98" s="88">
        <v>4</v>
      </c>
      <c r="B98" s="128" t="s">
        <v>408</v>
      </c>
      <c r="C98" s="176" t="s">
        <v>401</v>
      </c>
      <c r="D98" s="176" t="s">
        <v>818</v>
      </c>
      <c r="E98" s="38">
        <v>26.5</v>
      </c>
      <c r="F98" s="38">
        <f t="shared" si="50"/>
        <v>6.625</v>
      </c>
      <c r="G98" s="38">
        <f t="shared" si="51"/>
        <v>16.203986792222086</v>
      </c>
      <c r="H98" s="38">
        <v>0</v>
      </c>
      <c r="I98" s="38">
        <f t="shared" si="52"/>
        <v>0</v>
      </c>
      <c r="J98" s="38">
        <f t="shared" si="53"/>
        <v>16.203986792222086</v>
      </c>
      <c r="K98" s="38">
        <v>4.05</v>
      </c>
      <c r="L98" s="38">
        <f t="shared" si="54"/>
        <v>34.566145092460879</v>
      </c>
      <c r="M98" s="38">
        <v>0</v>
      </c>
      <c r="N98" s="38">
        <f t="shared" si="55"/>
        <v>0</v>
      </c>
      <c r="O98" s="38">
        <f t="shared" si="56"/>
        <v>10.675000000000001</v>
      </c>
      <c r="P98" s="38">
        <f t="shared" si="57"/>
        <v>50.770131884682968</v>
      </c>
      <c r="Q98" s="62"/>
      <c r="R98" s="50"/>
    </row>
    <row r="99" spans="1:18" ht="30" customHeight="1" x14ac:dyDescent="0.25">
      <c r="A99" s="88">
        <v>5</v>
      </c>
      <c r="B99" s="128" t="s">
        <v>539</v>
      </c>
      <c r="C99" s="176" t="s">
        <v>538</v>
      </c>
      <c r="D99" s="176" t="s">
        <v>818</v>
      </c>
      <c r="E99" s="38">
        <v>204.42500000000001</v>
      </c>
      <c r="F99" s="38">
        <f t="shared" si="50"/>
        <v>51.106250000000003</v>
      </c>
      <c r="G99" s="38">
        <v>125</v>
      </c>
      <c r="H99" s="38">
        <v>57.9</v>
      </c>
      <c r="I99" s="38">
        <v>375</v>
      </c>
      <c r="J99" s="38">
        <f t="shared" si="53"/>
        <v>500</v>
      </c>
      <c r="K99" s="38">
        <v>35.15</v>
      </c>
      <c r="L99" s="38">
        <v>300</v>
      </c>
      <c r="M99" s="38">
        <v>200</v>
      </c>
      <c r="N99" s="38">
        <v>200</v>
      </c>
      <c r="O99" s="38">
        <f t="shared" si="56"/>
        <v>344.15625</v>
      </c>
      <c r="P99" s="38">
        <f t="shared" si="57"/>
        <v>1000</v>
      </c>
      <c r="Q99" s="62"/>
      <c r="R99" s="50"/>
    </row>
    <row r="100" spans="1:18" ht="30" customHeight="1" x14ac:dyDescent="0.25">
      <c r="A100" s="88">
        <v>6</v>
      </c>
      <c r="B100" s="123" t="s">
        <v>600</v>
      </c>
      <c r="C100" s="176" t="s">
        <v>599</v>
      </c>
      <c r="D100" s="176" t="s">
        <v>818</v>
      </c>
      <c r="E100" s="40">
        <v>10</v>
      </c>
      <c r="F100" s="38">
        <f t="shared" si="50"/>
        <v>2.5</v>
      </c>
      <c r="G100" s="38">
        <f t="shared" si="51"/>
        <v>6.114711997064938</v>
      </c>
      <c r="H100" s="40">
        <v>51</v>
      </c>
      <c r="I100" s="38">
        <f>H100/$H$99*$I$99</f>
        <v>330.31088082901556</v>
      </c>
      <c r="J100" s="38">
        <f t="shared" si="53"/>
        <v>336.4255928260805</v>
      </c>
      <c r="K100" s="40">
        <v>2.5499999999999998</v>
      </c>
      <c r="L100" s="38">
        <f t="shared" si="54"/>
        <v>21.763869132290186</v>
      </c>
      <c r="M100" s="40">
        <v>20</v>
      </c>
      <c r="N100" s="38">
        <f>M100/$M$99*$N$99</f>
        <v>20</v>
      </c>
      <c r="O100" s="38">
        <f t="shared" si="56"/>
        <v>76.05</v>
      </c>
      <c r="P100" s="38">
        <f t="shared" si="57"/>
        <v>378.18946195837071</v>
      </c>
      <c r="Q100" s="60"/>
      <c r="R100" s="50"/>
    </row>
    <row r="101" spans="1:18" x14ac:dyDescent="0.25">
      <c r="A101" s="50"/>
      <c r="B101" s="50"/>
      <c r="C101" s="50"/>
      <c r="D101" s="50"/>
      <c r="E101" s="50"/>
      <c r="F101" s="50"/>
      <c r="G101" s="50"/>
      <c r="H101" s="50"/>
      <c r="I101" s="90"/>
      <c r="J101" s="90"/>
      <c r="K101" s="50"/>
      <c r="L101" s="90"/>
      <c r="M101" s="50"/>
      <c r="N101" s="90"/>
      <c r="O101" s="50"/>
      <c r="P101" s="50"/>
      <c r="Q101" s="50"/>
      <c r="R101" s="50"/>
    </row>
    <row r="102" spans="1:18" x14ac:dyDescent="0.25">
      <c r="A102" s="50"/>
      <c r="B102" s="50"/>
      <c r="C102" s="50"/>
      <c r="D102" s="50"/>
      <c r="E102" s="50"/>
      <c r="F102" s="50"/>
      <c r="G102" s="50"/>
      <c r="H102" s="50"/>
      <c r="I102" s="90"/>
      <c r="J102" s="90"/>
      <c r="K102" s="50"/>
      <c r="L102" s="90"/>
      <c r="M102" s="50"/>
      <c r="N102" s="90"/>
      <c r="O102" s="50"/>
      <c r="P102" s="50"/>
      <c r="Q102" s="50"/>
      <c r="R102" s="50"/>
    </row>
  </sheetData>
  <sheetProtection algorithmName="SHA-512" hashValue="Ro0ywkXfCqeCptlNa8KD1Y4T/rkrmabVQ76GjcAyVgbm7loG/KlW91/Qs61jU170gjkrIr2E7ZLyQXd6wSKrIQ==" saltValue="HiBuTfe5zdbp2hs6azl2Cg==" spinCount="100000" sheet="1" objects="1" scenarios="1"/>
  <mergeCells count="34">
    <mergeCell ref="K94:L94"/>
    <mergeCell ref="M94:N94"/>
    <mergeCell ref="M43:N43"/>
    <mergeCell ref="K43:L43"/>
    <mergeCell ref="A75:O75"/>
    <mergeCell ref="A44:D44"/>
    <mergeCell ref="K55:L55"/>
    <mergeCell ref="M55:N55"/>
    <mergeCell ref="A1:O1"/>
    <mergeCell ref="E2:I2"/>
    <mergeCell ref="K2:L2"/>
    <mergeCell ref="M2:N2"/>
    <mergeCell ref="A9:D9"/>
    <mergeCell ref="A3:D3"/>
    <mergeCell ref="A7:P7"/>
    <mergeCell ref="E8:I8"/>
    <mergeCell ref="K8:L8"/>
    <mergeCell ref="M8:N8"/>
    <mergeCell ref="A27:O27"/>
    <mergeCell ref="E55:I55"/>
    <mergeCell ref="A95:D95"/>
    <mergeCell ref="E76:I76"/>
    <mergeCell ref="K76:L76"/>
    <mergeCell ref="M76:N76"/>
    <mergeCell ref="A77:D77"/>
    <mergeCell ref="E94:I94"/>
    <mergeCell ref="M28:N28"/>
    <mergeCell ref="A54:O54"/>
    <mergeCell ref="A42:O42"/>
    <mergeCell ref="E43:I43"/>
    <mergeCell ref="E28:I28"/>
    <mergeCell ref="K28:L28"/>
    <mergeCell ref="A29:D29"/>
    <mergeCell ref="A56:D56"/>
  </mergeCells>
  <phoneticPr fontId="12" type="noConversion"/>
  <pageMargins left="0.7" right="0.7" top="0.75" bottom="0.75" header="0.51180555555555496" footer="0.51180555555555496"/>
  <pageSetup paperSize="9" scale="61" firstPageNumber="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S112"/>
  <sheetViews>
    <sheetView workbookViewId="0">
      <selection activeCell="Y8" sqref="Y8"/>
    </sheetView>
  </sheetViews>
  <sheetFormatPr defaultColWidth="8.5703125" defaultRowHeight="15" x14ac:dyDescent="0.25"/>
  <cols>
    <col min="1" max="1" width="3.85546875" style="1" customWidth="1"/>
    <col min="2" max="2" width="12.28515625" style="34" customWidth="1"/>
    <col min="3" max="3" width="22.7109375" style="35" customWidth="1"/>
    <col min="4" max="4" width="17.7109375" style="36" customWidth="1"/>
    <col min="5" max="5" width="9.5703125" style="7" customWidth="1"/>
    <col min="6" max="8" width="9.28515625" style="7" customWidth="1"/>
    <col min="9" max="9" width="9.28515625" style="17" customWidth="1"/>
    <col min="10" max="10" width="9.140625" style="17" customWidth="1"/>
    <col min="11" max="11" width="9.140625" style="7" customWidth="1"/>
    <col min="12" max="12" width="9.140625" style="17" customWidth="1"/>
    <col min="13" max="13" width="9.140625" style="7" customWidth="1"/>
    <col min="14" max="14" width="11.28515625" style="17" customWidth="1"/>
    <col min="15" max="15" width="11.7109375" style="7" customWidth="1"/>
    <col min="16" max="16" width="12.42578125" style="7" customWidth="1"/>
    <col min="17" max="17" width="19.28515625" style="7" customWidth="1"/>
    <col min="18" max="18" width="11" style="7" customWidth="1"/>
  </cols>
  <sheetData>
    <row r="1" spans="1:19" s="19" customFormat="1" ht="30" customHeight="1" x14ac:dyDescent="0.25">
      <c r="A1" s="246" t="s">
        <v>951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50"/>
      <c r="Q1" s="50"/>
      <c r="R1" s="50"/>
      <c r="S1" s="100"/>
    </row>
    <row r="2" spans="1:19" ht="51" customHeight="1" x14ac:dyDescent="0.25">
      <c r="A2" s="74" t="s">
        <v>263</v>
      </c>
      <c r="B2" s="184" t="s">
        <v>264</v>
      </c>
      <c r="C2" s="185" t="s">
        <v>284</v>
      </c>
      <c r="D2" s="184" t="s">
        <v>266</v>
      </c>
      <c r="E2" s="248" t="s">
        <v>267</v>
      </c>
      <c r="F2" s="248"/>
      <c r="G2" s="248"/>
      <c r="H2" s="248"/>
      <c r="I2" s="248"/>
      <c r="J2" s="76"/>
      <c r="K2" s="248" t="s">
        <v>268</v>
      </c>
      <c r="L2" s="248"/>
      <c r="M2" s="248" t="s">
        <v>269</v>
      </c>
      <c r="N2" s="248"/>
      <c r="O2" s="76" t="s">
        <v>270</v>
      </c>
      <c r="P2" s="77" t="str">
        <f>$P$10</f>
        <v>ΑΘΡΟΙΣΜΑ ΜΕΤΑ ΤΗΝ ΑΝΑΓΩΓΗ</v>
      </c>
      <c r="Q2" s="78"/>
      <c r="R2" s="78"/>
      <c r="S2" s="100"/>
    </row>
    <row r="3" spans="1:19" ht="63.6" customHeight="1" x14ac:dyDescent="0.25">
      <c r="A3" s="249" t="s">
        <v>250</v>
      </c>
      <c r="B3" s="249"/>
      <c r="C3" s="249"/>
      <c r="D3" s="249"/>
      <c r="E3" s="79" t="s">
        <v>271</v>
      </c>
      <c r="F3" s="79" t="s">
        <v>272</v>
      </c>
      <c r="G3" s="79" t="s">
        <v>273</v>
      </c>
      <c r="H3" s="79" t="s">
        <v>274</v>
      </c>
      <c r="I3" s="59" t="s">
        <v>275</v>
      </c>
      <c r="J3" s="80" t="s">
        <v>276</v>
      </c>
      <c r="K3" s="79" t="s">
        <v>283</v>
      </c>
      <c r="L3" s="81" t="s">
        <v>277</v>
      </c>
      <c r="M3" s="79" t="s">
        <v>281</v>
      </c>
      <c r="N3" s="79" t="s">
        <v>282</v>
      </c>
      <c r="O3" s="52"/>
      <c r="P3" s="65"/>
      <c r="Q3" s="50"/>
      <c r="R3" s="50"/>
      <c r="S3" s="100"/>
    </row>
    <row r="4" spans="1:19" s="30" customFormat="1" ht="30" customHeight="1" x14ac:dyDescent="0.25">
      <c r="A4" s="186">
        <v>1</v>
      </c>
      <c r="B4" s="138" t="s">
        <v>602</v>
      </c>
      <c r="C4" s="187" t="s">
        <v>601</v>
      </c>
      <c r="D4" s="188" t="s">
        <v>736</v>
      </c>
      <c r="E4" s="189">
        <v>222.4</v>
      </c>
      <c r="F4" s="38">
        <f>E4/4</f>
        <v>55.6</v>
      </c>
      <c r="G4" s="189">
        <v>125</v>
      </c>
      <c r="H4" s="189">
        <v>0</v>
      </c>
      <c r="I4" s="189">
        <f>H4/H5*I5</f>
        <v>0</v>
      </c>
      <c r="J4" s="189">
        <f>G4+I4</f>
        <v>125</v>
      </c>
      <c r="K4" s="189">
        <v>77.55</v>
      </c>
      <c r="L4" s="190">
        <f>K4/$K$7*$L$7</f>
        <v>55.74457889061938</v>
      </c>
      <c r="M4" s="189">
        <v>80</v>
      </c>
      <c r="N4" s="189">
        <v>200</v>
      </c>
      <c r="O4" s="189">
        <f>F4+H4+K4+M4</f>
        <v>213.15</v>
      </c>
      <c r="P4" s="189">
        <f>J4+L4+N4</f>
        <v>380.74457889061938</v>
      </c>
      <c r="Q4" s="191"/>
      <c r="R4" s="192"/>
      <c r="S4" s="193"/>
    </row>
    <row r="5" spans="1:19" s="30" customFormat="1" ht="30" customHeight="1" x14ac:dyDescent="0.25">
      <c r="A5" s="194">
        <v>2</v>
      </c>
      <c r="B5" s="140" t="s">
        <v>389</v>
      </c>
      <c r="C5" s="195" t="s">
        <v>378</v>
      </c>
      <c r="D5" s="188" t="s">
        <v>736</v>
      </c>
      <c r="E5" s="189">
        <v>55</v>
      </c>
      <c r="F5" s="38">
        <f>E5/4</f>
        <v>13.75</v>
      </c>
      <c r="G5" s="189">
        <f>F5/$F$4*$G$4</f>
        <v>30.91276978417266</v>
      </c>
      <c r="H5" s="189">
        <v>165.45</v>
      </c>
      <c r="I5" s="189">
        <v>375</v>
      </c>
      <c r="J5" s="189">
        <f t="shared" ref="J5:J7" si="0">G5+I5</f>
        <v>405.91276978417267</v>
      </c>
      <c r="K5" s="189">
        <v>38.4</v>
      </c>
      <c r="L5" s="190">
        <f t="shared" ref="L5:L6" si="1">K5/$K$7*$L$7</f>
        <v>27.602731520306698</v>
      </c>
      <c r="M5" s="189">
        <v>50</v>
      </c>
      <c r="N5" s="189">
        <f>M5/$M$4*$N$4</f>
        <v>125</v>
      </c>
      <c r="O5" s="189">
        <f>F5+H5+K5+M5</f>
        <v>267.60000000000002</v>
      </c>
      <c r="P5" s="189">
        <f t="shared" ref="P5:P7" si="2">J5+L5+N5</f>
        <v>558.51550130447936</v>
      </c>
      <c r="Q5" s="66"/>
      <c r="R5" s="192"/>
      <c r="S5" s="193"/>
    </row>
    <row r="6" spans="1:19" s="30" customFormat="1" ht="30" customHeight="1" x14ac:dyDescent="0.25">
      <c r="A6" s="196">
        <v>3</v>
      </c>
      <c r="B6" s="140" t="s">
        <v>394</v>
      </c>
      <c r="C6" s="197" t="s">
        <v>383</v>
      </c>
      <c r="D6" s="188" t="s">
        <v>736</v>
      </c>
      <c r="E6" s="198">
        <v>81.795000000000002</v>
      </c>
      <c r="F6" s="38">
        <f>E6/4</f>
        <v>20.44875</v>
      </c>
      <c r="G6" s="189">
        <f t="shared" ref="G6:G7" si="3">F6/$F$4*$G$4</f>
        <v>45.972909172661872</v>
      </c>
      <c r="H6" s="198">
        <v>87.45</v>
      </c>
      <c r="I6" s="198">
        <f>H6/$H$5*$I$5</f>
        <v>198.2094288304624</v>
      </c>
      <c r="J6" s="189">
        <f t="shared" si="0"/>
        <v>244.18233800312427</v>
      </c>
      <c r="K6" s="198">
        <v>85.8</v>
      </c>
      <c r="L6" s="190">
        <f t="shared" si="1"/>
        <v>61.674853240685266</v>
      </c>
      <c r="M6" s="199">
        <v>40</v>
      </c>
      <c r="N6" s="189">
        <f t="shared" ref="N6:N7" si="4">M6/$M$4*$N$4</f>
        <v>100</v>
      </c>
      <c r="O6" s="198">
        <f>F6+H6+K6+M6</f>
        <v>233.69875000000002</v>
      </c>
      <c r="P6" s="189">
        <f t="shared" si="2"/>
        <v>405.85719124380955</v>
      </c>
      <c r="Q6" s="191"/>
      <c r="R6" s="200"/>
      <c r="S6" s="193"/>
    </row>
    <row r="7" spans="1:19" s="30" customFormat="1" ht="30" customHeight="1" x14ac:dyDescent="0.25">
      <c r="A7" s="47">
        <v>4</v>
      </c>
      <c r="B7" s="201" t="s">
        <v>604</v>
      </c>
      <c r="C7" s="202" t="s">
        <v>603</v>
      </c>
      <c r="D7" s="188" t="s">
        <v>736</v>
      </c>
      <c r="E7" s="189">
        <v>75.25</v>
      </c>
      <c r="F7" s="38">
        <f>E7/4</f>
        <v>18.8125</v>
      </c>
      <c r="G7" s="189">
        <f t="shared" si="3"/>
        <v>42.29428956834532</v>
      </c>
      <c r="H7" s="189">
        <v>0</v>
      </c>
      <c r="I7" s="189">
        <f>H7/H5*I5</f>
        <v>0</v>
      </c>
      <c r="J7" s="189">
        <f t="shared" si="0"/>
        <v>42.29428956834532</v>
      </c>
      <c r="K7" s="189">
        <v>417.35</v>
      </c>
      <c r="L7" s="189">
        <v>300</v>
      </c>
      <c r="M7" s="189">
        <v>40</v>
      </c>
      <c r="N7" s="189">
        <f t="shared" si="4"/>
        <v>100</v>
      </c>
      <c r="O7" s="198">
        <f>F7+H7+K7+M7</f>
        <v>476.16250000000002</v>
      </c>
      <c r="P7" s="189">
        <f t="shared" si="2"/>
        <v>442.29428956834533</v>
      </c>
      <c r="Q7" s="66"/>
      <c r="R7" s="192"/>
      <c r="S7" s="193"/>
    </row>
    <row r="8" spans="1:19" ht="66.75" customHeight="1" x14ac:dyDescent="0.25">
      <c r="A8" s="247"/>
      <c r="B8" s="250"/>
      <c r="C8" s="250"/>
      <c r="D8" s="250"/>
      <c r="E8" s="250"/>
      <c r="F8" s="250"/>
      <c r="G8" s="250"/>
      <c r="H8" s="250"/>
      <c r="I8" s="250"/>
      <c r="J8" s="250"/>
      <c r="K8" s="250"/>
      <c r="L8" s="250"/>
      <c r="M8" s="250"/>
      <c r="N8" s="250"/>
      <c r="O8" s="250"/>
      <c r="P8" s="251"/>
      <c r="Q8" s="50"/>
      <c r="R8" s="50"/>
      <c r="S8" s="100"/>
    </row>
    <row r="9" spans="1:19" ht="35.25" customHeight="1" x14ac:dyDescent="0.25">
      <c r="A9" s="84" t="s">
        <v>263</v>
      </c>
      <c r="B9" s="203" t="s">
        <v>264</v>
      </c>
      <c r="C9" s="185" t="s">
        <v>284</v>
      </c>
      <c r="D9" s="203" t="s">
        <v>266</v>
      </c>
      <c r="E9" s="252" t="s">
        <v>267</v>
      </c>
      <c r="F9" s="252"/>
      <c r="G9" s="252"/>
      <c r="H9" s="252"/>
      <c r="I9" s="252"/>
      <c r="J9" s="83"/>
      <c r="K9" s="252" t="s">
        <v>268</v>
      </c>
      <c r="L9" s="252"/>
      <c r="M9" s="252" t="s">
        <v>269</v>
      </c>
      <c r="N9" s="252"/>
      <c r="O9" s="83"/>
      <c r="P9" s="46"/>
      <c r="Q9" s="50"/>
      <c r="R9" s="50"/>
      <c r="S9" s="100"/>
    </row>
    <row r="10" spans="1:19" ht="64.5" x14ac:dyDescent="0.25">
      <c r="A10" s="249" t="s">
        <v>251</v>
      </c>
      <c r="B10" s="249"/>
      <c r="C10" s="249"/>
      <c r="D10" s="249"/>
      <c r="E10" s="79" t="s">
        <v>271</v>
      </c>
      <c r="F10" s="79" t="s">
        <v>272</v>
      </c>
      <c r="G10" s="79" t="s">
        <v>273</v>
      </c>
      <c r="H10" s="79" t="s">
        <v>274</v>
      </c>
      <c r="I10" s="59" t="s">
        <v>275</v>
      </c>
      <c r="J10" s="80" t="s">
        <v>276</v>
      </c>
      <c r="K10" s="79" t="s">
        <v>271</v>
      </c>
      <c r="L10" s="81" t="s">
        <v>277</v>
      </c>
      <c r="M10" s="79" t="s">
        <v>278</v>
      </c>
      <c r="N10" s="79" t="s">
        <v>282</v>
      </c>
      <c r="O10" s="84" t="s">
        <v>270</v>
      </c>
      <c r="P10" s="77" t="s">
        <v>279</v>
      </c>
      <c r="Q10" s="50"/>
      <c r="R10" s="50"/>
      <c r="S10" s="100"/>
    </row>
    <row r="11" spans="1:19" ht="29.25" customHeight="1" x14ac:dyDescent="0.25">
      <c r="A11" s="85">
        <v>1</v>
      </c>
      <c r="B11" s="142" t="s">
        <v>606</v>
      </c>
      <c r="C11" s="202" t="s">
        <v>605</v>
      </c>
      <c r="D11" s="176" t="s">
        <v>814</v>
      </c>
      <c r="E11" s="38">
        <v>10.375</v>
      </c>
      <c r="F11" s="38">
        <f>E11/4</f>
        <v>2.59375</v>
      </c>
      <c r="G11" s="38">
        <f>F11*$G$13/$F$13</f>
        <v>5.8486290249842154</v>
      </c>
      <c r="H11" s="38">
        <v>0</v>
      </c>
      <c r="I11" s="38">
        <v>0</v>
      </c>
      <c r="J11" s="38">
        <f>G11+I11</f>
        <v>5.8486290249842154</v>
      </c>
      <c r="K11" s="38">
        <v>46.65</v>
      </c>
      <c r="L11" s="38">
        <v>300</v>
      </c>
      <c r="M11" s="38">
        <v>40</v>
      </c>
      <c r="N11" s="38">
        <v>200</v>
      </c>
      <c r="O11" s="38">
        <f>F11+H11+K11+M11</f>
        <v>89.243750000000006</v>
      </c>
      <c r="P11" s="38">
        <f>J11+L11+N11</f>
        <v>505.84862902498423</v>
      </c>
      <c r="Q11" s="62"/>
      <c r="R11" s="50"/>
      <c r="S11" s="100"/>
    </row>
    <row r="12" spans="1:19" ht="36" customHeight="1" x14ac:dyDescent="0.25">
      <c r="A12" s="88">
        <v>2</v>
      </c>
      <c r="B12" s="142" t="s">
        <v>608</v>
      </c>
      <c r="C12" s="202" t="s">
        <v>607</v>
      </c>
      <c r="D12" s="176" t="s">
        <v>814</v>
      </c>
      <c r="E12" s="40">
        <v>81.084999999999994</v>
      </c>
      <c r="F12" s="38">
        <f>E12/4</f>
        <v>20.271249999999998</v>
      </c>
      <c r="G12" s="38">
        <f>F12*$G$13/$F$13</f>
        <v>45.709502119599527</v>
      </c>
      <c r="H12" s="40">
        <v>0</v>
      </c>
      <c r="I12" s="40">
        <v>0</v>
      </c>
      <c r="J12" s="38">
        <f t="shared" ref="J12:J13" si="5">G12+I12</f>
        <v>45.709502119599527</v>
      </c>
      <c r="K12" s="40">
        <v>5.2</v>
      </c>
      <c r="L12" s="40">
        <f>K12*$L$11/$K$11</f>
        <v>33.440514469453376</v>
      </c>
      <c r="M12" s="40">
        <v>0</v>
      </c>
      <c r="N12" s="54">
        <v>0</v>
      </c>
      <c r="O12" s="38">
        <f t="shared" ref="O12:O13" si="6">F12+H12+K12+M12</f>
        <v>25.471249999999998</v>
      </c>
      <c r="P12" s="38">
        <f t="shared" ref="P12:P13" si="7">J12+L12+N12</f>
        <v>79.15001658905291</v>
      </c>
      <c r="Q12" s="62"/>
      <c r="R12" s="50"/>
      <c r="S12" s="100"/>
    </row>
    <row r="13" spans="1:19" ht="36" customHeight="1" x14ac:dyDescent="0.25">
      <c r="A13" s="88">
        <v>3</v>
      </c>
      <c r="B13" s="142" t="s">
        <v>439</v>
      </c>
      <c r="C13" s="202" t="s">
        <v>438</v>
      </c>
      <c r="D13" s="176" t="s">
        <v>814</v>
      </c>
      <c r="E13" s="40">
        <v>221.74</v>
      </c>
      <c r="F13" s="38">
        <f>E13/4</f>
        <v>55.435000000000002</v>
      </c>
      <c r="G13" s="40">
        <v>125</v>
      </c>
      <c r="H13" s="40">
        <v>66.900000000000006</v>
      </c>
      <c r="I13" s="40">
        <v>375</v>
      </c>
      <c r="J13" s="38">
        <f t="shared" si="5"/>
        <v>500</v>
      </c>
      <c r="K13" s="40">
        <v>33.85</v>
      </c>
      <c r="L13" s="40">
        <f>K13*$L$11/$K$11</f>
        <v>217.68488745980707</v>
      </c>
      <c r="M13" s="40">
        <v>0</v>
      </c>
      <c r="N13" s="54">
        <v>0</v>
      </c>
      <c r="O13" s="38">
        <f t="shared" si="6"/>
        <v>156.185</v>
      </c>
      <c r="P13" s="38">
        <f t="shared" si="7"/>
        <v>717.6848874598071</v>
      </c>
      <c r="Q13" s="62"/>
      <c r="R13" s="50"/>
      <c r="S13" s="100"/>
    </row>
    <row r="14" spans="1:19" x14ac:dyDescent="0.25">
      <c r="A14" s="89"/>
      <c r="B14" s="204"/>
      <c r="C14" s="89"/>
      <c r="D14" s="205"/>
      <c r="E14" s="50"/>
      <c r="F14" s="50"/>
      <c r="G14" s="50"/>
      <c r="H14" s="50"/>
      <c r="I14" s="90"/>
      <c r="J14" s="90"/>
      <c r="K14" s="50"/>
      <c r="L14" s="90"/>
      <c r="M14" s="50"/>
      <c r="N14" s="90"/>
      <c r="O14" s="50"/>
      <c r="P14" s="50"/>
      <c r="Q14" s="50"/>
      <c r="R14" s="50"/>
      <c r="S14" s="100"/>
    </row>
    <row r="15" spans="1:19" x14ac:dyDescent="0.25">
      <c r="A15" s="89"/>
      <c r="B15" s="204"/>
      <c r="C15" s="89"/>
      <c r="D15" s="205"/>
      <c r="E15" s="50"/>
      <c r="F15" s="50"/>
      <c r="G15" s="50"/>
      <c r="H15" s="50"/>
      <c r="I15" s="90"/>
      <c r="J15" s="90"/>
      <c r="K15" s="50"/>
      <c r="L15" s="90"/>
      <c r="M15" s="50"/>
      <c r="N15" s="90"/>
      <c r="O15" s="50"/>
      <c r="P15" s="50"/>
      <c r="Q15" s="50"/>
      <c r="R15" s="50"/>
      <c r="S15" s="100"/>
    </row>
    <row r="16" spans="1:19" ht="19.5" customHeight="1" x14ac:dyDescent="0.25">
      <c r="A16" s="253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50"/>
      <c r="Q16" s="50"/>
      <c r="R16" s="50"/>
      <c r="S16" s="100"/>
    </row>
    <row r="17" spans="1:19" ht="46.5" customHeight="1" x14ac:dyDescent="0.25">
      <c r="A17" s="84" t="s">
        <v>285</v>
      </c>
      <c r="B17" s="206" t="s">
        <v>264</v>
      </c>
      <c r="C17" s="207" t="s">
        <v>284</v>
      </c>
      <c r="D17" s="184" t="s">
        <v>266</v>
      </c>
      <c r="E17" s="252" t="s">
        <v>267</v>
      </c>
      <c r="F17" s="252"/>
      <c r="G17" s="252"/>
      <c r="H17" s="252"/>
      <c r="I17" s="252"/>
      <c r="J17" s="84"/>
      <c r="K17" s="252" t="s">
        <v>268</v>
      </c>
      <c r="L17" s="252"/>
      <c r="M17" s="252" t="s">
        <v>269</v>
      </c>
      <c r="N17" s="252"/>
      <c r="O17" s="84"/>
      <c r="P17" s="41"/>
      <c r="Q17" s="50"/>
      <c r="R17" s="50"/>
      <c r="S17" s="100"/>
    </row>
    <row r="18" spans="1:19" ht="84" customHeight="1" x14ac:dyDescent="0.25">
      <c r="A18" s="249" t="s">
        <v>252</v>
      </c>
      <c r="B18" s="249"/>
      <c r="C18" s="249"/>
      <c r="D18" s="249"/>
      <c r="E18" s="79" t="s">
        <v>271</v>
      </c>
      <c r="F18" s="79" t="s">
        <v>272</v>
      </c>
      <c r="G18" s="79" t="s">
        <v>273</v>
      </c>
      <c r="H18" s="79" t="s">
        <v>274</v>
      </c>
      <c r="I18" s="59" t="s">
        <v>275</v>
      </c>
      <c r="J18" s="80" t="s">
        <v>276</v>
      </c>
      <c r="K18" s="79" t="s">
        <v>271</v>
      </c>
      <c r="L18" s="81" t="s">
        <v>277</v>
      </c>
      <c r="M18" s="79" t="s">
        <v>278</v>
      </c>
      <c r="N18" s="79" t="s">
        <v>282</v>
      </c>
      <c r="O18" s="84" t="s">
        <v>270</v>
      </c>
      <c r="P18" s="84" t="s">
        <v>279</v>
      </c>
      <c r="Q18" s="50"/>
      <c r="R18" s="50"/>
      <c r="S18" s="100"/>
    </row>
    <row r="19" spans="1:19" ht="30" customHeight="1" x14ac:dyDescent="0.25">
      <c r="A19" s="82">
        <v>1</v>
      </c>
      <c r="B19" s="208" t="s">
        <v>451</v>
      </c>
      <c r="C19" s="202" t="s">
        <v>450</v>
      </c>
      <c r="D19" s="188" t="s">
        <v>815</v>
      </c>
      <c r="E19" s="38">
        <v>40.704999999999998</v>
      </c>
      <c r="F19" s="38">
        <f t="shared" ref="F19:F29" si="8">E19/4</f>
        <v>10.17625</v>
      </c>
      <c r="G19" s="38">
        <f>F19/$F$23*$G$23</f>
        <v>17.615111649645144</v>
      </c>
      <c r="H19" s="38">
        <v>127.5</v>
      </c>
      <c r="I19" s="38">
        <v>375</v>
      </c>
      <c r="J19" s="38">
        <f>G19+I19</f>
        <v>392.61511164964514</v>
      </c>
      <c r="K19" s="38">
        <v>103.9</v>
      </c>
      <c r="L19" s="38">
        <f>K19/$K$23*$L$23</f>
        <v>122.4032986451993</v>
      </c>
      <c r="M19" s="45">
        <v>50</v>
      </c>
      <c r="N19" s="38">
        <f>M19/$M$23*$N$23</f>
        <v>71.428571428571431</v>
      </c>
      <c r="O19" s="38">
        <f>F19+H19+K19+M19</f>
        <v>291.57625000000002</v>
      </c>
      <c r="P19" s="38">
        <f>J19+L19+N19</f>
        <v>586.44698172341589</v>
      </c>
      <c r="Q19" s="64"/>
      <c r="R19" s="50"/>
      <c r="S19" s="100"/>
    </row>
    <row r="20" spans="1:19" ht="30" customHeight="1" x14ac:dyDescent="0.25">
      <c r="A20" s="82">
        <v>2</v>
      </c>
      <c r="B20" s="209" t="s">
        <v>610</v>
      </c>
      <c r="C20" s="202" t="s">
        <v>609</v>
      </c>
      <c r="D20" s="188" t="s">
        <v>815</v>
      </c>
      <c r="E20" s="38">
        <v>0</v>
      </c>
      <c r="F20" s="38">
        <f t="shared" si="8"/>
        <v>0</v>
      </c>
      <c r="G20" s="38">
        <f t="shared" ref="G20:G22" si="9">F20/$F$23*$G$23</f>
        <v>0</v>
      </c>
      <c r="H20" s="45">
        <v>0</v>
      </c>
      <c r="I20" s="45">
        <f>H20/H19*I19</f>
        <v>0</v>
      </c>
      <c r="J20" s="38">
        <f t="shared" ref="J20:J28" si="10">G20+I20</f>
        <v>0</v>
      </c>
      <c r="K20" s="38">
        <v>26.25</v>
      </c>
      <c r="L20" s="38">
        <f t="shared" ref="L20:L22" si="11">K20/$K$23*$L$23</f>
        <v>30.924798743373255</v>
      </c>
      <c r="M20" s="45">
        <v>0</v>
      </c>
      <c r="N20" s="38">
        <f>M20/M23*N23</f>
        <v>0</v>
      </c>
      <c r="O20" s="38">
        <f t="shared" ref="O20:O29" si="12">F20+H20+K20+M20</f>
        <v>26.25</v>
      </c>
      <c r="P20" s="38">
        <f t="shared" ref="P20:P29" si="13">J20+L20+N20</f>
        <v>30.924798743373255</v>
      </c>
      <c r="Q20" s="64"/>
      <c r="R20" s="50"/>
      <c r="S20" s="100"/>
    </row>
    <row r="21" spans="1:19" ht="30" customHeight="1" x14ac:dyDescent="0.25">
      <c r="A21" s="82">
        <v>3</v>
      </c>
      <c r="B21" s="209" t="s">
        <v>455</v>
      </c>
      <c r="C21" s="202" t="s">
        <v>454</v>
      </c>
      <c r="D21" s="188" t="s">
        <v>815</v>
      </c>
      <c r="E21" s="38">
        <v>38.125</v>
      </c>
      <c r="F21" s="38">
        <f t="shared" si="8"/>
        <v>9.53125</v>
      </c>
      <c r="G21" s="38">
        <f t="shared" si="9"/>
        <v>16.498615198199758</v>
      </c>
      <c r="H21" s="45">
        <v>0</v>
      </c>
      <c r="I21" s="45">
        <f>H21/H19*I19</f>
        <v>0</v>
      </c>
      <c r="J21" s="38">
        <f t="shared" si="10"/>
        <v>16.498615198199758</v>
      </c>
      <c r="K21" s="38">
        <v>58.25</v>
      </c>
      <c r="L21" s="38">
        <f t="shared" si="11"/>
        <v>68.623601021009222</v>
      </c>
      <c r="M21" s="45">
        <v>0</v>
      </c>
      <c r="N21" s="38">
        <f>M21/M23*N23</f>
        <v>0</v>
      </c>
      <c r="O21" s="38">
        <f t="shared" si="12"/>
        <v>67.78125</v>
      </c>
      <c r="P21" s="38">
        <f t="shared" si="13"/>
        <v>85.12221621920898</v>
      </c>
      <c r="Q21" s="64"/>
      <c r="R21" s="50"/>
      <c r="S21" s="100"/>
    </row>
    <row r="22" spans="1:19" ht="30" customHeight="1" x14ac:dyDescent="0.25">
      <c r="A22" s="82">
        <v>4</v>
      </c>
      <c r="B22" s="210" t="s">
        <v>614</v>
      </c>
      <c r="C22" s="202" t="s">
        <v>613</v>
      </c>
      <c r="D22" s="188" t="s">
        <v>815</v>
      </c>
      <c r="E22" s="40">
        <v>192.55</v>
      </c>
      <c r="F22" s="38">
        <f t="shared" si="8"/>
        <v>48.137500000000003</v>
      </c>
      <c r="G22" s="38">
        <f t="shared" si="9"/>
        <v>83.326120823957069</v>
      </c>
      <c r="H22" s="40">
        <v>120</v>
      </c>
      <c r="I22" s="40">
        <f>H22/$H$19*$I$19</f>
        <v>352.94117647058823</v>
      </c>
      <c r="J22" s="38">
        <f t="shared" si="10"/>
        <v>436.2672972945453</v>
      </c>
      <c r="K22" s="40">
        <v>38.799999999999997</v>
      </c>
      <c r="L22" s="38">
        <f t="shared" si="11"/>
        <v>45.70979776163361</v>
      </c>
      <c r="M22" s="40">
        <v>40</v>
      </c>
      <c r="N22" s="38">
        <f>M22/$M$23*$N$23</f>
        <v>57.142857142857139</v>
      </c>
      <c r="O22" s="38">
        <f t="shared" si="12"/>
        <v>246.9375</v>
      </c>
      <c r="P22" s="38">
        <f t="shared" si="13"/>
        <v>539.11995219903599</v>
      </c>
      <c r="Q22" s="64"/>
      <c r="R22" s="50"/>
      <c r="S22" s="100"/>
    </row>
    <row r="23" spans="1:19" ht="30" customHeight="1" x14ac:dyDescent="0.25">
      <c r="A23" s="82">
        <v>5</v>
      </c>
      <c r="B23" s="209" t="s">
        <v>616</v>
      </c>
      <c r="C23" s="202" t="s">
        <v>615</v>
      </c>
      <c r="D23" s="188" t="s">
        <v>815</v>
      </c>
      <c r="E23" s="38">
        <v>288.85000000000002</v>
      </c>
      <c r="F23" s="38">
        <f>E23/4</f>
        <v>72.212500000000006</v>
      </c>
      <c r="G23" s="38">
        <v>125</v>
      </c>
      <c r="H23" s="38">
        <v>0</v>
      </c>
      <c r="I23" s="40">
        <f t="shared" ref="I23:I29" si="14">H23/$H$19*$I$19</f>
        <v>0</v>
      </c>
      <c r="J23" s="38">
        <f t="shared" si="10"/>
        <v>125</v>
      </c>
      <c r="K23" s="45">
        <v>254.65</v>
      </c>
      <c r="L23" s="45">
        <v>300</v>
      </c>
      <c r="M23" s="38">
        <v>140</v>
      </c>
      <c r="N23" s="45">
        <v>200</v>
      </c>
      <c r="O23" s="38">
        <f t="shared" si="12"/>
        <v>466.86250000000001</v>
      </c>
      <c r="P23" s="38">
        <f t="shared" si="13"/>
        <v>625</v>
      </c>
      <c r="Q23" s="64"/>
      <c r="R23" s="50"/>
      <c r="S23" s="100"/>
    </row>
    <row r="24" spans="1:19" ht="30" customHeight="1" x14ac:dyDescent="0.25">
      <c r="A24" s="82">
        <v>6</v>
      </c>
      <c r="B24" s="209" t="s">
        <v>333</v>
      </c>
      <c r="C24" s="202" t="s">
        <v>332</v>
      </c>
      <c r="D24" s="188" t="s">
        <v>815</v>
      </c>
      <c r="E24" s="38">
        <v>10</v>
      </c>
      <c r="F24" s="38">
        <f t="shared" si="8"/>
        <v>2.5</v>
      </c>
      <c r="G24" s="38">
        <f t="shared" ref="G24:G29" si="15">F24/$F$23*$G$23</f>
        <v>4.327505625757313</v>
      </c>
      <c r="H24" s="38">
        <v>34.65</v>
      </c>
      <c r="I24" s="40">
        <f t="shared" si="14"/>
        <v>101.91176470588233</v>
      </c>
      <c r="J24" s="38">
        <f t="shared" si="10"/>
        <v>106.23927033163964</v>
      </c>
      <c r="K24" s="38">
        <v>68.150000000000006</v>
      </c>
      <c r="L24" s="38">
        <f t="shared" ref="L24:L29" si="16">K24/$K$23*$L$23</f>
        <v>80.286667975652861</v>
      </c>
      <c r="M24" s="38">
        <v>60</v>
      </c>
      <c r="N24" s="38">
        <f t="shared" ref="N24:N29" si="17">M24/$M$23*$N$23</f>
        <v>85.714285714285708</v>
      </c>
      <c r="O24" s="38">
        <f t="shared" si="12"/>
        <v>165.3</v>
      </c>
      <c r="P24" s="38">
        <f t="shared" si="13"/>
        <v>272.24022402157823</v>
      </c>
      <c r="Q24" s="64"/>
      <c r="R24" s="50"/>
      <c r="S24" s="100"/>
    </row>
    <row r="25" spans="1:19" ht="30" customHeight="1" x14ac:dyDescent="0.25">
      <c r="A25" s="82">
        <v>7</v>
      </c>
      <c r="B25" s="209" t="s">
        <v>618</v>
      </c>
      <c r="C25" s="202" t="s">
        <v>617</v>
      </c>
      <c r="D25" s="188" t="s">
        <v>815</v>
      </c>
      <c r="E25" s="38">
        <v>163.44999999999999</v>
      </c>
      <c r="F25" s="38">
        <f t="shared" si="8"/>
        <v>40.862499999999997</v>
      </c>
      <c r="G25" s="38">
        <f t="shared" si="15"/>
        <v>70.733079453003285</v>
      </c>
      <c r="H25" s="45">
        <v>100.95</v>
      </c>
      <c r="I25" s="40">
        <f t="shared" si="14"/>
        <v>296.91176470588232</v>
      </c>
      <c r="J25" s="38">
        <f t="shared" si="10"/>
        <v>367.64484415888558</v>
      </c>
      <c r="K25" s="38">
        <v>34.049999999999997</v>
      </c>
      <c r="L25" s="38">
        <f t="shared" si="16"/>
        <v>40.11388179854702</v>
      </c>
      <c r="M25" s="38">
        <v>30</v>
      </c>
      <c r="N25" s="38">
        <f t="shared" si="17"/>
        <v>42.857142857142854</v>
      </c>
      <c r="O25" s="38">
        <f t="shared" si="12"/>
        <v>205.86250000000001</v>
      </c>
      <c r="P25" s="38">
        <f t="shared" si="13"/>
        <v>450.61586881457544</v>
      </c>
      <c r="Q25" s="64"/>
      <c r="R25" s="50"/>
      <c r="S25" s="100"/>
    </row>
    <row r="26" spans="1:19" ht="30" customHeight="1" x14ac:dyDescent="0.25">
      <c r="A26" s="82">
        <v>8</v>
      </c>
      <c r="B26" s="209" t="s">
        <v>566</v>
      </c>
      <c r="C26" s="202" t="s">
        <v>565</v>
      </c>
      <c r="D26" s="188" t="s">
        <v>815</v>
      </c>
      <c r="E26" s="38">
        <v>98.825000000000003</v>
      </c>
      <c r="F26" s="38">
        <f t="shared" si="8"/>
        <v>24.706250000000001</v>
      </c>
      <c r="G26" s="38">
        <f t="shared" si="15"/>
        <v>42.766574346546648</v>
      </c>
      <c r="H26" s="38">
        <v>0</v>
      </c>
      <c r="I26" s="40">
        <f t="shared" si="14"/>
        <v>0</v>
      </c>
      <c r="J26" s="38">
        <f t="shared" si="10"/>
        <v>42.766574346546648</v>
      </c>
      <c r="K26" s="38">
        <v>27.8</v>
      </c>
      <c r="L26" s="38">
        <f t="shared" si="16"/>
        <v>32.750834478696248</v>
      </c>
      <c r="M26" s="38">
        <v>30</v>
      </c>
      <c r="N26" s="38">
        <f t="shared" si="17"/>
        <v>42.857142857142854</v>
      </c>
      <c r="O26" s="38">
        <f t="shared" si="12"/>
        <v>82.506249999999994</v>
      </c>
      <c r="P26" s="38">
        <f t="shared" si="13"/>
        <v>118.37455168238574</v>
      </c>
      <c r="Q26" s="64"/>
      <c r="R26" s="50"/>
      <c r="S26" s="100"/>
    </row>
    <row r="27" spans="1:19" ht="30" customHeight="1" x14ac:dyDescent="0.25">
      <c r="A27" s="82">
        <v>9</v>
      </c>
      <c r="B27" s="209" t="s">
        <v>568</v>
      </c>
      <c r="C27" s="202" t="s">
        <v>567</v>
      </c>
      <c r="D27" s="188" t="s">
        <v>815</v>
      </c>
      <c r="E27" s="38">
        <v>66.25</v>
      </c>
      <c r="F27" s="38">
        <f t="shared" si="8"/>
        <v>16.5625</v>
      </c>
      <c r="G27" s="38">
        <f t="shared" si="15"/>
        <v>28.669724770642201</v>
      </c>
      <c r="H27" s="38">
        <v>106.5</v>
      </c>
      <c r="I27" s="40">
        <f t="shared" si="14"/>
        <v>313.23529411764707</v>
      </c>
      <c r="J27" s="38">
        <f t="shared" si="10"/>
        <v>341.90501888828925</v>
      </c>
      <c r="K27" s="38">
        <v>128.4</v>
      </c>
      <c r="L27" s="38">
        <f t="shared" si="16"/>
        <v>151.26644413901434</v>
      </c>
      <c r="M27" s="38">
        <v>30</v>
      </c>
      <c r="N27" s="38">
        <f t="shared" si="17"/>
        <v>42.857142857142854</v>
      </c>
      <c r="O27" s="38">
        <f t="shared" si="12"/>
        <v>281.46249999999998</v>
      </c>
      <c r="P27" s="38">
        <f t="shared" si="13"/>
        <v>536.02860588444651</v>
      </c>
      <c r="Q27" s="64"/>
      <c r="R27" s="50"/>
      <c r="S27" s="100"/>
    </row>
    <row r="28" spans="1:19" ht="30" customHeight="1" x14ac:dyDescent="0.25">
      <c r="A28" s="82">
        <v>10</v>
      </c>
      <c r="B28" s="209" t="s">
        <v>620</v>
      </c>
      <c r="C28" s="202" t="s">
        <v>619</v>
      </c>
      <c r="D28" s="188" t="s">
        <v>815</v>
      </c>
      <c r="E28" s="38">
        <v>10</v>
      </c>
      <c r="F28" s="38">
        <f t="shared" ref="F28" si="18">E28/4</f>
        <v>2.5</v>
      </c>
      <c r="G28" s="38">
        <f t="shared" si="15"/>
        <v>4.327505625757313</v>
      </c>
      <c r="H28" s="45">
        <v>20.100000000000001</v>
      </c>
      <c r="I28" s="40">
        <f t="shared" si="14"/>
        <v>59.117647058823529</v>
      </c>
      <c r="J28" s="38">
        <f t="shared" si="10"/>
        <v>63.44515268458084</v>
      </c>
      <c r="K28" s="38">
        <v>0</v>
      </c>
      <c r="L28" s="38">
        <f t="shared" si="16"/>
        <v>0</v>
      </c>
      <c r="M28" s="38">
        <v>0</v>
      </c>
      <c r="N28" s="38">
        <f t="shared" si="17"/>
        <v>0</v>
      </c>
      <c r="O28" s="38">
        <f t="shared" si="12"/>
        <v>22.6</v>
      </c>
      <c r="P28" s="38">
        <f t="shared" si="13"/>
        <v>63.44515268458084</v>
      </c>
      <c r="Q28" s="64"/>
      <c r="R28" s="50"/>
      <c r="S28" s="100"/>
    </row>
    <row r="29" spans="1:19" ht="30" customHeight="1" x14ac:dyDescent="0.25">
      <c r="A29" s="82">
        <v>11</v>
      </c>
      <c r="B29" s="211" t="s">
        <v>612</v>
      </c>
      <c r="C29" s="202" t="s">
        <v>611</v>
      </c>
      <c r="D29" s="188" t="s">
        <v>815</v>
      </c>
      <c r="E29" s="38">
        <v>235</v>
      </c>
      <c r="F29" s="38">
        <f t="shared" si="8"/>
        <v>58.75</v>
      </c>
      <c r="G29" s="38">
        <f t="shared" si="15"/>
        <v>101.69638220529687</v>
      </c>
      <c r="H29" s="45">
        <v>0</v>
      </c>
      <c r="I29" s="40">
        <f t="shared" si="14"/>
        <v>0</v>
      </c>
      <c r="J29" s="38">
        <f>G29+I29</f>
        <v>101.69638220529687</v>
      </c>
      <c r="K29" s="38">
        <v>24.55</v>
      </c>
      <c r="L29" s="38">
        <f t="shared" si="16"/>
        <v>28.922049872373847</v>
      </c>
      <c r="M29" s="45">
        <v>0</v>
      </c>
      <c r="N29" s="38">
        <f t="shared" si="17"/>
        <v>0</v>
      </c>
      <c r="O29" s="38">
        <f t="shared" si="12"/>
        <v>83.3</v>
      </c>
      <c r="P29" s="38">
        <f t="shared" si="13"/>
        <v>130.61843207767072</v>
      </c>
      <c r="Q29" s="64"/>
      <c r="R29" s="50"/>
      <c r="S29" s="100"/>
    </row>
    <row r="30" spans="1:19" ht="16.5" customHeight="1" x14ac:dyDescent="0.25">
      <c r="A30" s="101"/>
      <c r="B30" s="212"/>
      <c r="C30" s="213"/>
      <c r="D30" s="214"/>
      <c r="E30" s="50"/>
      <c r="F30" s="50"/>
      <c r="G30" s="50"/>
      <c r="H30" s="50"/>
      <c r="I30" s="90"/>
      <c r="J30" s="90"/>
      <c r="K30" s="50"/>
      <c r="L30" s="90"/>
      <c r="M30" s="50"/>
      <c r="N30" s="90"/>
      <c r="O30" s="50"/>
      <c r="P30" s="50"/>
      <c r="Q30" s="50"/>
      <c r="R30" s="50"/>
      <c r="S30" s="100"/>
    </row>
    <row r="31" spans="1:19" ht="30" customHeight="1" x14ac:dyDescent="0.25">
      <c r="A31" s="254"/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5"/>
      <c r="P31" s="50"/>
      <c r="Q31" s="50"/>
      <c r="R31" s="50"/>
      <c r="S31" s="100"/>
    </row>
    <row r="32" spans="1:19" ht="54" customHeight="1" x14ac:dyDescent="0.25">
      <c r="A32" s="91" t="s">
        <v>285</v>
      </c>
      <c r="B32" s="206" t="s">
        <v>264</v>
      </c>
      <c r="C32" s="207" t="s">
        <v>284</v>
      </c>
      <c r="D32" s="203" t="s">
        <v>266</v>
      </c>
      <c r="E32" s="252" t="s">
        <v>267</v>
      </c>
      <c r="F32" s="252"/>
      <c r="G32" s="252"/>
      <c r="H32" s="252"/>
      <c r="I32" s="252"/>
      <c r="J32" s="84"/>
      <c r="K32" s="252" t="s">
        <v>268</v>
      </c>
      <c r="L32" s="252"/>
      <c r="M32" s="252" t="s">
        <v>269</v>
      </c>
      <c r="N32" s="252"/>
      <c r="O32" s="84"/>
      <c r="P32" s="41"/>
      <c r="Q32" s="78"/>
      <c r="R32" s="78"/>
      <c r="S32" s="100"/>
    </row>
    <row r="33" spans="1:19" ht="73.5" customHeight="1" x14ac:dyDescent="0.25">
      <c r="A33" s="249" t="s">
        <v>253</v>
      </c>
      <c r="B33" s="249"/>
      <c r="C33" s="249"/>
      <c r="D33" s="249"/>
      <c r="E33" s="79" t="s">
        <v>271</v>
      </c>
      <c r="F33" s="79" t="s">
        <v>272</v>
      </c>
      <c r="G33" s="79" t="s">
        <v>273</v>
      </c>
      <c r="H33" s="79" t="s">
        <v>274</v>
      </c>
      <c r="I33" s="59" t="s">
        <v>275</v>
      </c>
      <c r="J33" s="80" t="s">
        <v>276</v>
      </c>
      <c r="K33" s="79" t="s">
        <v>271</v>
      </c>
      <c r="L33" s="81" t="s">
        <v>277</v>
      </c>
      <c r="M33" s="79" t="s">
        <v>278</v>
      </c>
      <c r="N33" s="79" t="s">
        <v>282</v>
      </c>
      <c r="O33" s="84" t="s">
        <v>270</v>
      </c>
      <c r="P33" s="84" t="s">
        <v>279</v>
      </c>
      <c r="Q33" s="50"/>
      <c r="R33" s="50"/>
      <c r="S33" s="100"/>
    </row>
    <row r="34" spans="1:19" ht="29.25" customHeight="1" x14ac:dyDescent="0.25">
      <c r="A34" s="85">
        <v>1</v>
      </c>
      <c r="B34" s="142" t="s">
        <v>624</v>
      </c>
      <c r="C34" s="202" t="s">
        <v>623</v>
      </c>
      <c r="D34" s="176" t="s">
        <v>820</v>
      </c>
      <c r="E34" s="38">
        <v>32.770000000000003</v>
      </c>
      <c r="F34" s="38">
        <f t="shared" ref="F34:F45" si="19">E34/4</f>
        <v>8.1925000000000008</v>
      </c>
      <c r="G34" s="38">
        <f>F34/F44*G44</f>
        <v>12.606755405093484</v>
      </c>
      <c r="H34" s="38">
        <v>114.3</v>
      </c>
      <c r="I34" s="38">
        <f>H34/H37*I37</f>
        <v>310.93579978237216</v>
      </c>
      <c r="J34" s="38">
        <f>G34+I34</f>
        <v>323.54255518746567</v>
      </c>
      <c r="K34" s="38">
        <v>119.2</v>
      </c>
      <c r="L34" s="38">
        <f>K34/K42*L42</f>
        <v>197.24214009928295</v>
      </c>
      <c r="M34" s="38">
        <v>130</v>
      </c>
      <c r="N34" s="38">
        <f>M34/M43*N43</f>
        <v>162.5</v>
      </c>
      <c r="O34" s="38">
        <f>F34+H34+K34+M34</f>
        <v>371.6925</v>
      </c>
      <c r="P34" s="38">
        <f>J34+L34+N34</f>
        <v>683.28469528674862</v>
      </c>
      <c r="Q34" s="62"/>
      <c r="R34" s="50"/>
      <c r="S34" s="100"/>
    </row>
    <row r="35" spans="1:19" ht="29.25" customHeight="1" x14ac:dyDescent="0.25">
      <c r="A35" s="85">
        <v>2</v>
      </c>
      <c r="B35" s="142" t="s">
        <v>467</v>
      </c>
      <c r="C35" s="202" t="s">
        <v>466</v>
      </c>
      <c r="D35" s="176" t="s">
        <v>820</v>
      </c>
      <c r="E35" s="38">
        <v>19.405000000000001</v>
      </c>
      <c r="F35" s="38">
        <f t="shared" si="19"/>
        <v>4.8512500000000003</v>
      </c>
      <c r="G35" s="38">
        <f>F35/F44*G44</f>
        <v>7.4651842732938372</v>
      </c>
      <c r="H35" s="38">
        <v>0</v>
      </c>
      <c r="I35" s="38">
        <f>H35/H37*I37</f>
        <v>0</v>
      </c>
      <c r="J35" s="38">
        <f t="shared" ref="J35:J45" si="20">G35+I35</f>
        <v>7.4651842732938372</v>
      </c>
      <c r="K35" s="38">
        <v>0.65</v>
      </c>
      <c r="L35" s="38">
        <f>K35/K42*L42</f>
        <v>1.075565361279647</v>
      </c>
      <c r="M35" s="38">
        <v>0</v>
      </c>
      <c r="N35" s="38">
        <f>M35/M43*N43</f>
        <v>0</v>
      </c>
      <c r="O35" s="38">
        <f t="shared" ref="O35:O45" si="21">F35+H35+K35+M35</f>
        <v>5.5012500000000006</v>
      </c>
      <c r="P35" s="38">
        <f t="shared" ref="P35:P45" si="22">J35+L35+N35</f>
        <v>8.5407496345734835</v>
      </c>
      <c r="Q35" s="62"/>
      <c r="R35" s="50"/>
      <c r="S35" s="100"/>
    </row>
    <row r="36" spans="1:19" ht="29.25" customHeight="1" x14ac:dyDescent="0.25">
      <c r="A36" s="85">
        <v>3</v>
      </c>
      <c r="B36" s="142" t="s">
        <v>580</v>
      </c>
      <c r="C36" s="202" t="s">
        <v>579</v>
      </c>
      <c r="D36" s="176" t="s">
        <v>820</v>
      </c>
      <c r="E36" s="40">
        <v>79.75</v>
      </c>
      <c r="F36" s="38">
        <f t="shared" si="19"/>
        <v>19.9375</v>
      </c>
      <c r="G36" s="38">
        <f>F36/F44*G44</f>
        <v>30.680156959298298</v>
      </c>
      <c r="H36" s="40">
        <v>66</v>
      </c>
      <c r="I36" s="40">
        <f>H36/H37*375</f>
        <v>179.54298150163223</v>
      </c>
      <c r="J36" s="38">
        <f t="shared" si="20"/>
        <v>210.22313846093053</v>
      </c>
      <c r="K36" s="40">
        <v>72.7</v>
      </c>
      <c r="L36" s="40">
        <f>K36/K42*L42</f>
        <v>120.29784886927744</v>
      </c>
      <c r="M36" s="40">
        <v>60</v>
      </c>
      <c r="N36" s="54">
        <f>M36/M43*N43</f>
        <v>75</v>
      </c>
      <c r="O36" s="38">
        <f t="shared" si="21"/>
        <v>218.63749999999999</v>
      </c>
      <c r="P36" s="38">
        <f t="shared" si="22"/>
        <v>405.52098733020796</v>
      </c>
      <c r="Q36" s="60"/>
      <c r="R36" s="50"/>
      <c r="S36" s="100"/>
    </row>
    <row r="37" spans="1:19" ht="29.25" customHeight="1" x14ac:dyDescent="0.25">
      <c r="A37" s="85">
        <v>4</v>
      </c>
      <c r="B37" s="142" t="s">
        <v>626</v>
      </c>
      <c r="C37" s="202" t="s">
        <v>625</v>
      </c>
      <c r="D37" s="176" t="s">
        <v>820</v>
      </c>
      <c r="E37" s="38">
        <v>41.5</v>
      </c>
      <c r="F37" s="38">
        <f t="shared" si="19"/>
        <v>10.375</v>
      </c>
      <c r="G37" s="38">
        <f>F37/F44*G44</f>
        <v>15.965222743710088</v>
      </c>
      <c r="H37" s="38">
        <v>137.85</v>
      </c>
      <c r="I37" s="38">
        <v>375</v>
      </c>
      <c r="J37" s="38">
        <f t="shared" si="20"/>
        <v>390.96522274371011</v>
      </c>
      <c r="K37" s="38">
        <v>35.25</v>
      </c>
      <c r="L37" s="38">
        <f>K37/K42*L42</f>
        <v>58.328736900165474</v>
      </c>
      <c r="M37" s="38">
        <v>80</v>
      </c>
      <c r="N37" s="38">
        <f>M37/M43*N43</f>
        <v>100</v>
      </c>
      <c r="O37" s="38">
        <f t="shared" si="21"/>
        <v>263.47500000000002</v>
      </c>
      <c r="P37" s="38">
        <f t="shared" si="22"/>
        <v>549.29395964387561</v>
      </c>
      <c r="Q37" s="62"/>
      <c r="R37" s="50"/>
      <c r="S37" s="100"/>
    </row>
    <row r="38" spans="1:19" ht="29.25" customHeight="1" x14ac:dyDescent="0.25">
      <c r="A38" s="85">
        <v>5</v>
      </c>
      <c r="B38" s="142" t="s">
        <v>471</v>
      </c>
      <c r="C38" s="202" t="s">
        <v>470</v>
      </c>
      <c r="D38" s="176" t="s">
        <v>820</v>
      </c>
      <c r="E38" s="40">
        <v>10</v>
      </c>
      <c r="F38" s="38">
        <f t="shared" si="19"/>
        <v>2.5</v>
      </c>
      <c r="G38" s="38">
        <f>F38/F44*G44</f>
        <v>3.847041624990382</v>
      </c>
      <c r="H38" s="40">
        <v>0</v>
      </c>
      <c r="I38" s="40">
        <f>H38/H37*I37</f>
        <v>0</v>
      </c>
      <c r="J38" s="38">
        <f t="shared" si="20"/>
        <v>3.847041624990382</v>
      </c>
      <c r="K38" s="40">
        <v>30.05</v>
      </c>
      <c r="L38" s="40">
        <f>K38/K42*L42</f>
        <v>49.724214009928289</v>
      </c>
      <c r="M38" s="40">
        <v>0</v>
      </c>
      <c r="N38" s="54">
        <f>M38/M43*N43</f>
        <v>0</v>
      </c>
      <c r="O38" s="38">
        <f t="shared" si="21"/>
        <v>32.549999999999997</v>
      </c>
      <c r="P38" s="38">
        <f t="shared" si="22"/>
        <v>53.571255634918671</v>
      </c>
      <c r="Q38" s="60"/>
      <c r="R38" s="50"/>
      <c r="S38" s="100"/>
    </row>
    <row r="39" spans="1:19" ht="29.25" customHeight="1" x14ac:dyDescent="0.25">
      <c r="A39" s="85">
        <v>6</v>
      </c>
      <c r="B39" s="162" t="s">
        <v>479</v>
      </c>
      <c r="C39" s="202" t="s">
        <v>478</v>
      </c>
      <c r="D39" s="176" t="s">
        <v>820</v>
      </c>
      <c r="E39" s="38">
        <v>58.674999999999997</v>
      </c>
      <c r="F39" s="38">
        <f t="shared" si="19"/>
        <v>14.668749999999999</v>
      </c>
      <c r="G39" s="38">
        <f>F39/F44*G44</f>
        <v>22.572516734631066</v>
      </c>
      <c r="H39" s="38">
        <v>32.549999999999997</v>
      </c>
      <c r="I39" s="38">
        <f>H39/H37*I37</f>
        <v>88.547334058759517</v>
      </c>
      <c r="J39" s="38">
        <f t="shared" si="20"/>
        <v>111.11985079339058</v>
      </c>
      <c r="K39" s="45">
        <v>73.2</v>
      </c>
      <c r="L39" s="45">
        <f>K39/K42*L42</f>
        <v>121.12520683949255</v>
      </c>
      <c r="M39" s="38">
        <v>0</v>
      </c>
      <c r="N39" s="45">
        <f>M39/M43*N43</f>
        <v>0</v>
      </c>
      <c r="O39" s="38">
        <f t="shared" si="21"/>
        <v>120.41875</v>
      </c>
      <c r="P39" s="38">
        <f t="shared" si="22"/>
        <v>232.24505763288312</v>
      </c>
      <c r="Q39" s="60"/>
      <c r="R39" s="50"/>
      <c r="S39" s="100"/>
    </row>
    <row r="40" spans="1:19" ht="29.25" customHeight="1" x14ac:dyDescent="0.25">
      <c r="A40" s="85">
        <v>7</v>
      </c>
      <c r="B40" s="162" t="s">
        <v>477</v>
      </c>
      <c r="C40" s="202" t="s">
        <v>476</v>
      </c>
      <c r="D40" s="176" t="s">
        <v>820</v>
      </c>
      <c r="E40" s="38">
        <v>49.375</v>
      </c>
      <c r="F40" s="38">
        <f t="shared" si="19"/>
        <v>12.34375</v>
      </c>
      <c r="G40" s="38">
        <f>F40/F44*G44</f>
        <v>18.994768023390012</v>
      </c>
      <c r="H40" s="38">
        <v>72.2</v>
      </c>
      <c r="I40" s="38">
        <f>H40/H37*I37</f>
        <v>196.40914036996739</v>
      </c>
      <c r="J40" s="38">
        <f t="shared" si="20"/>
        <v>215.4039083933574</v>
      </c>
      <c r="K40" s="45">
        <v>146.80000000000001</v>
      </c>
      <c r="L40" s="45">
        <f>K40/K42*L42</f>
        <v>242.9123000551572</v>
      </c>
      <c r="M40" s="38">
        <v>20</v>
      </c>
      <c r="N40" s="45">
        <f>M40/M43*N43</f>
        <v>25</v>
      </c>
      <c r="O40" s="38">
        <f t="shared" si="21"/>
        <v>251.34375</v>
      </c>
      <c r="P40" s="38">
        <f t="shared" si="22"/>
        <v>483.3162084485146</v>
      </c>
      <c r="Q40" s="60"/>
      <c r="R40" s="50"/>
      <c r="S40" s="100"/>
    </row>
    <row r="41" spans="1:19" ht="29.25" customHeight="1" x14ac:dyDescent="0.25">
      <c r="A41" s="85">
        <v>8</v>
      </c>
      <c r="B41" s="162" t="s">
        <v>475</v>
      </c>
      <c r="C41" s="202" t="s">
        <v>474</v>
      </c>
      <c r="D41" s="176" t="s">
        <v>820</v>
      </c>
      <c r="E41" s="38">
        <v>10</v>
      </c>
      <c r="F41" s="38">
        <f t="shared" si="19"/>
        <v>2.5</v>
      </c>
      <c r="G41" s="38">
        <f>F41/F44*G44</f>
        <v>3.847041624990382</v>
      </c>
      <c r="H41" s="38">
        <v>114.45</v>
      </c>
      <c r="I41" s="38">
        <f>H41/H37*I37</f>
        <v>311.3438520130577</v>
      </c>
      <c r="J41" s="38">
        <f t="shared" si="20"/>
        <v>315.19089363804807</v>
      </c>
      <c r="K41" s="45">
        <v>13.8</v>
      </c>
      <c r="L41" s="45">
        <f>K41/K42*L42</f>
        <v>22.83507997793712</v>
      </c>
      <c r="M41" s="38">
        <v>110</v>
      </c>
      <c r="N41" s="45">
        <f>M41/M43*N43</f>
        <v>137.5</v>
      </c>
      <c r="O41" s="38">
        <f t="shared" si="21"/>
        <v>240.75</v>
      </c>
      <c r="P41" s="38">
        <f t="shared" si="22"/>
        <v>475.52597361598521</v>
      </c>
      <c r="Q41" s="60"/>
      <c r="R41" s="50"/>
      <c r="S41" s="100"/>
    </row>
    <row r="42" spans="1:19" ht="29.25" customHeight="1" x14ac:dyDescent="0.25">
      <c r="A42" s="85">
        <v>9</v>
      </c>
      <c r="B42" s="162" t="s">
        <v>628</v>
      </c>
      <c r="C42" s="202" t="s">
        <v>627</v>
      </c>
      <c r="D42" s="176" t="s">
        <v>820</v>
      </c>
      <c r="E42" s="38">
        <v>18.745000000000001</v>
      </c>
      <c r="F42" s="38">
        <f t="shared" si="19"/>
        <v>4.6862500000000002</v>
      </c>
      <c r="G42" s="38">
        <f>F42/F44*G44</f>
        <v>7.2112795260444722</v>
      </c>
      <c r="H42" s="38">
        <v>62.4</v>
      </c>
      <c r="I42" s="38">
        <f>H42/H37*I37</f>
        <v>169.74972796517955</v>
      </c>
      <c r="J42" s="38">
        <f t="shared" si="20"/>
        <v>176.96100749122402</v>
      </c>
      <c r="K42" s="45">
        <v>181.3</v>
      </c>
      <c r="L42" s="45">
        <v>300</v>
      </c>
      <c r="M42" s="38">
        <v>20</v>
      </c>
      <c r="N42" s="45">
        <f>M42/M43*N43</f>
        <v>25</v>
      </c>
      <c r="O42" s="38">
        <f t="shared" si="21"/>
        <v>268.38625000000002</v>
      </c>
      <c r="P42" s="38">
        <f t="shared" si="22"/>
        <v>501.961007491224</v>
      </c>
      <c r="Q42" s="60"/>
      <c r="R42" s="50"/>
      <c r="S42" s="100"/>
    </row>
    <row r="43" spans="1:19" ht="29.25" customHeight="1" x14ac:dyDescent="0.25">
      <c r="A43" s="85">
        <v>10</v>
      </c>
      <c r="B43" s="162" t="s">
        <v>632</v>
      </c>
      <c r="C43" s="202" t="s">
        <v>631</v>
      </c>
      <c r="D43" s="176" t="s">
        <v>820</v>
      </c>
      <c r="E43" s="38">
        <v>119.95</v>
      </c>
      <c r="F43" s="38">
        <f t="shared" si="19"/>
        <v>29.987500000000001</v>
      </c>
      <c r="G43" s="38">
        <f>F43/F44*G44</f>
        <v>46.145264291759638</v>
      </c>
      <c r="H43" s="38">
        <v>130.5</v>
      </c>
      <c r="I43" s="38">
        <f>H43/H37*I37</f>
        <v>355.00544069640915</v>
      </c>
      <c r="J43" s="38">
        <f t="shared" si="20"/>
        <v>401.1507049881688</v>
      </c>
      <c r="K43" s="45">
        <v>33.450000000000003</v>
      </c>
      <c r="L43" s="45">
        <f>K43/K42*L42</f>
        <v>55.350248207391061</v>
      </c>
      <c r="M43" s="38">
        <v>160</v>
      </c>
      <c r="N43" s="45">
        <v>200</v>
      </c>
      <c r="O43" s="38">
        <f t="shared" si="21"/>
        <v>353.9375</v>
      </c>
      <c r="P43" s="38">
        <f t="shared" si="22"/>
        <v>656.50095319555987</v>
      </c>
      <c r="Q43" s="60"/>
      <c r="R43" s="50"/>
      <c r="S43" s="100"/>
    </row>
    <row r="44" spans="1:19" ht="29.25" customHeight="1" x14ac:dyDescent="0.25">
      <c r="A44" s="85">
        <v>11</v>
      </c>
      <c r="B44" s="162" t="s">
        <v>630</v>
      </c>
      <c r="C44" s="202" t="s">
        <v>629</v>
      </c>
      <c r="D44" s="176" t="s">
        <v>820</v>
      </c>
      <c r="E44" s="38">
        <v>324.92500000000001</v>
      </c>
      <c r="F44" s="38">
        <f t="shared" si="19"/>
        <v>81.231250000000003</v>
      </c>
      <c r="G44" s="38">
        <v>125</v>
      </c>
      <c r="H44" s="38">
        <v>0</v>
      </c>
      <c r="I44" s="38">
        <f>H44/H37*I37</f>
        <v>0</v>
      </c>
      <c r="J44" s="38">
        <f t="shared" si="20"/>
        <v>125</v>
      </c>
      <c r="K44" s="45">
        <v>8.1999999999999993</v>
      </c>
      <c r="L44" s="45">
        <f>K44/K42*L42</f>
        <v>13.568670711527853</v>
      </c>
      <c r="M44" s="38">
        <v>20</v>
      </c>
      <c r="N44" s="45">
        <f>M44/M43*N43</f>
        <v>25</v>
      </c>
      <c r="O44" s="38">
        <f t="shared" si="21"/>
        <v>109.43125000000001</v>
      </c>
      <c r="P44" s="38">
        <f t="shared" si="22"/>
        <v>163.56867071152786</v>
      </c>
      <c r="Q44" s="60"/>
      <c r="R44" s="50"/>
      <c r="S44" s="100"/>
    </row>
    <row r="45" spans="1:19" ht="30" x14ac:dyDescent="0.25">
      <c r="A45" s="85">
        <v>12</v>
      </c>
      <c r="B45" s="142" t="s">
        <v>622</v>
      </c>
      <c r="C45" s="202" t="s">
        <v>621</v>
      </c>
      <c r="D45" s="176" t="s">
        <v>820</v>
      </c>
      <c r="E45" s="38">
        <v>65.575000000000003</v>
      </c>
      <c r="F45" s="38">
        <f t="shared" si="19"/>
        <v>16.393750000000001</v>
      </c>
      <c r="G45" s="38">
        <f>F45/F44*G44</f>
        <v>25.226975455874435</v>
      </c>
      <c r="H45" s="38">
        <v>0</v>
      </c>
      <c r="I45" s="38">
        <f>H45/H37*I37</f>
        <v>0</v>
      </c>
      <c r="J45" s="38">
        <f t="shared" si="20"/>
        <v>25.226975455874435</v>
      </c>
      <c r="K45" s="38">
        <v>56.3</v>
      </c>
      <c r="L45" s="38">
        <f>K45/K42*L42</f>
        <v>93.160507446221729</v>
      </c>
      <c r="M45" s="38">
        <v>0</v>
      </c>
      <c r="N45" s="38">
        <f>M45/M43*N43</f>
        <v>0</v>
      </c>
      <c r="O45" s="38">
        <f t="shared" si="21"/>
        <v>72.693749999999994</v>
      </c>
      <c r="P45" s="38">
        <f t="shared" si="22"/>
        <v>118.38748290209617</v>
      </c>
      <c r="Q45" s="62"/>
      <c r="R45" s="50"/>
      <c r="S45" s="100"/>
    </row>
    <row r="46" spans="1:19" x14ac:dyDescent="0.25">
      <c r="A46" s="50"/>
      <c r="B46" s="215"/>
      <c r="C46" s="216"/>
      <c r="D46" s="205"/>
      <c r="E46" s="50"/>
      <c r="F46" s="50"/>
      <c r="G46" s="50"/>
      <c r="H46" s="50"/>
      <c r="I46" s="90"/>
      <c r="J46" s="90"/>
      <c r="K46" s="50"/>
      <c r="L46" s="90"/>
      <c r="M46" s="50"/>
      <c r="N46" s="90"/>
      <c r="O46" s="50"/>
      <c r="P46" s="50"/>
      <c r="Q46" s="50"/>
      <c r="R46" s="50"/>
      <c r="S46" s="100"/>
    </row>
    <row r="47" spans="1:19" ht="30" customHeight="1" x14ac:dyDescent="0.25">
      <c r="A47" s="254"/>
      <c r="B47" s="254"/>
      <c r="C47" s="254"/>
      <c r="D47" s="254"/>
      <c r="E47" s="254"/>
      <c r="F47" s="254"/>
      <c r="G47" s="254"/>
      <c r="H47" s="254"/>
      <c r="I47" s="254"/>
      <c r="J47" s="254"/>
      <c r="K47" s="254"/>
      <c r="L47" s="254"/>
      <c r="M47" s="254"/>
      <c r="N47" s="254"/>
      <c r="O47" s="255"/>
      <c r="P47" s="50"/>
      <c r="Q47" s="50"/>
      <c r="R47" s="50"/>
      <c r="S47" s="100"/>
    </row>
    <row r="48" spans="1:19" ht="34.5" customHeight="1" x14ac:dyDescent="0.25">
      <c r="A48" s="91" t="s">
        <v>285</v>
      </c>
      <c r="B48" s="206" t="s">
        <v>264</v>
      </c>
      <c r="C48" s="207" t="s">
        <v>284</v>
      </c>
      <c r="D48" s="184" t="s">
        <v>266</v>
      </c>
      <c r="E48" s="252" t="s">
        <v>267</v>
      </c>
      <c r="F48" s="252"/>
      <c r="G48" s="252"/>
      <c r="H48" s="252"/>
      <c r="I48" s="252"/>
      <c r="J48" s="84"/>
      <c r="K48" s="252" t="s">
        <v>268</v>
      </c>
      <c r="L48" s="252"/>
      <c r="M48" s="252" t="s">
        <v>269</v>
      </c>
      <c r="N48" s="252"/>
      <c r="O48" s="84"/>
      <c r="P48" s="97"/>
      <c r="Q48" s="78"/>
      <c r="R48" s="78"/>
      <c r="S48" s="100"/>
    </row>
    <row r="49" spans="1:19" ht="62.25" customHeight="1" x14ac:dyDescent="0.25">
      <c r="A49" s="249" t="s">
        <v>254</v>
      </c>
      <c r="B49" s="249"/>
      <c r="C49" s="249"/>
      <c r="D49" s="249"/>
      <c r="E49" s="79" t="s">
        <v>271</v>
      </c>
      <c r="F49" s="79" t="s">
        <v>272</v>
      </c>
      <c r="G49" s="79" t="s">
        <v>273</v>
      </c>
      <c r="H49" s="79" t="s">
        <v>274</v>
      </c>
      <c r="I49" s="59" t="s">
        <v>275</v>
      </c>
      <c r="J49" s="80" t="s">
        <v>276</v>
      </c>
      <c r="K49" s="79" t="s">
        <v>271</v>
      </c>
      <c r="L49" s="81" t="s">
        <v>277</v>
      </c>
      <c r="M49" s="79" t="s">
        <v>278</v>
      </c>
      <c r="N49" s="79" t="s">
        <v>282</v>
      </c>
      <c r="O49" s="84" t="s">
        <v>270</v>
      </c>
      <c r="P49" s="84" t="s">
        <v>279</v>
      </c>
      <c r="Q49" s="50"/>
      <c r="R49" s="50"/>
      <c r="S49" s="100"/>
    </row>
    <row r="50" spans="1:19" ht="30" customHeight="1" x14ac:dyDescent="0.25">
      <c r="A50" s="85">
        <v>1</v>
      </c>
      <c r="B50" s="142" t="s">
        <v>527</v>
      </c>
      <c r="C50" s="202" t="s">
        <v>526</v>
      </c>
      <c r="D50" s="188" t="s">
        <v>817</v>
      </c>
      <c r="E50" s="38">
        <v>0.82499999999999996</v>
      </c>
      <c r="F50" s="38">
        <f t="shared" ref="F50:F63" si="23">E50/4</f>
        <v>0.20624999999999999</v>
      </c>
      <c r="G50" s="38">
        <f>F50/F55*G55</f>
        <v>0.46369154676258995</v>
      </c>
      <c r="H50" s="38">
        <v>52.95</v>
      </c>
      <c r="I50" s="38">
        <f>H50/H56*I56</f>
        <v>120.01359927470537</v>
      </c>
      <c r="J50" s="38">
        <f>G50+I50</f>
        <v>120.47729082146796</v>
      </c>
      <c r="K50" s="38">
        <v>4</v>
      </c>
      <c r="L50" s="45">
        <f>K50/K62*L62</f>
        <v>2.8752845333652806</v>
      </c>
      <c r="M50" s="38">
        <v>20</v>
      </c>
      <c r="N50" s="38">
        <f>M50/M60*N60</f>
        <v>28.571428571428569</v>
      </c>
      <c r="O50" s="38">
        <f>F50+H50+K50+M50</f>
        <v>77.15625</v>
      </c>
      <c r="P50" s="44">
        <f>J50+L50+N50</f>
        <v>151.9240039262618</v>
      </c>
      <c r="Q50" s="62"/>
      <c r="R50" s="50"/>
      <c r="S50" s="100"/>
    </row>
    <row r="51" spans="1:19" ht="30" customHeight="1" x14ac:dyDescent="0.25">
      <c r="A51" s="85">
        <v>2</v>
      </c>
      <c r="B51" s="217" t="s">
        <v>529</v>
      </c>
      <c r="C51" s="202" t="s">
        <v>528</v>
      </c>
      <c r="D51" s="188" t="s">
        <v>817</v>
      </c>
      <c r="E51" s="38">
        <v>63.76</v>
      </c>
      <c r="F51" s="38">
        <f t="shared" si="23"/>
        <v>15.94</v>
      </c>
      <c r="G51" s="38">
        <f>F51/F55*G55</f>
        <v>35.836330935251802</v>
      </c>
      <c r="H51" s="38">
        <v>0</v>
      </c>
      <c r="I51" s="38">
        <f>H51/H56*I56</f>
        <v>0</v>
      </c>
      <c r="J51" s="38">
        <f t="shared" ref="J51:J63" si="24">G51+I51</f>
        <v>35.836330935251802</v>
      </c>
      <c r="K51" s="38">
        <v>115.85</v>
      </c>
      <c r="L51" s="38">
        <f>K51/K62*L62</f>
        <v>83.275428297591944</v>
      </c>
      <c r="M51" s="38">
        <v>0</v>
      </c>
      <c r="N51" s="38">
        <f>M51/M60*N60</f>
        <v>0</v>
      </c>
      <c r="O51" s="38">
        <f t="shared" ref="O51:O63" si="25">F51+H51+K51+M51</f>
        <v>131.79</v>
      </c>
      <c r="P51" s="44">
        <f t="shared" ref="P51:P63" si="26">J51+L51+N51</f>
        <v>119.11175923284375</v>
      </c>
      <c r="Q51" s="62"/>
      <c r="R51" s="50"/>
      <c r="S51" s="100"/>
    </row>
    <row r="52" spans="1:19" ht="30" customHeight="1" x14ac:dyDescent="0.25">
      <c r="A52" s="85">
        <v>3</v>
      </c>
      <c r="B52" s="142" t="s">
        <v>634</v>
      </c>
      <c r="C52" s="202" t="s">
        <v>633</v>
      </c>
      <c r="D52" s="188" t="s">
        <v>817</v>
      </c>
      <c r="E52" s="38">
        <v>79.745000000000005</v>
      </c>
      <c r="F52" s="38">
        <f t="shared" si="23"/>
        <v>19.936250000000001</v>
      </c>
      <c r="G52" s="38">
        <f>F52/F55*G55</f>
        <v>44.820705935251802</v>
      </c>
      <c r="H52" s="38">
        <v>0</v>
      </c>
      <c r="I52" s="38">
        <f>H52/H56*I56</f>
        <v>0</v>
      </c>
      <c r="J52" s="38">
        <f t="shared" si="24"/>
        <v>44.820705935251802</v>
      </c>
      <c r="K52" s="38">
        <v>1.25</v>
      </c>
      <c r="L52" s="45">
        <f>K52/K62*L62</f>
        <v>0.89852641667665023</v>
      </c>
      <c r="M52" s="38">
        <v>0</v>
      </c>
      <c r="N52" s="38">
        <f>M52/M60*N60</f>
        <v>0</v>
      </c>
      <c r="O52" s="38">
        <f t="shared" si="25"/>
        <v>21.186250000000001</v>
      </c>
      <c r="P52" s="44">
        <f t="shared" si="26"/>
        <v>45.719232351928454</v>
      </c>
      <c r="Q52" s="62"/>
      <c r="R52" s="50"/>
      <c r="S52" s="100"/>
    </row>
    <row r="53" spans="1:19" ht="30" customHeight="1" x14ac:dyDescent="0.25">
      <c r="A53" s="85">
        <v>4</v>
      </c>
      <c r="B53" s="142" t="s">
        <v>636</v>
      </c>
      <c r="C53" s="202" t="s">
        <v>635</v>
      </c>
      <c r="D53" s="188" t="s">
        <v>817</v>
      </c>
      <c r="E53" s="38">
        <v>47.685000000000002</v>
      </c>
      <c r="F53" s="38">
        <f t="shared" si="23"/>
        <v>11.921250000000001</v>
      </c>
      <c r="G53" s="38">
        <f>F53/F55*G55</f>
        <v>26.801371402877699</v>
      </c>
      <c r="H53" s="38">
        <v>0</v>
      </c>
      <c r="I53" s="38">
        <f>H53/H56*I56</f>
        <v>0</v>
      </c>
      <c r="J53" s="38">
        <f t="shared" si="24"/>
        <v>26.801371402877699</v>
      </c>
      <c r="K53" s="38">
        <v>201.65</v>
      </c>
      <c r="L53" s="45">
        <f>K53/K62*L62</f>
        <v>144.95028153827721</v>
      </c>
      <c r="M53" s="38">
        <v>40</v>
      </c>
      <c r="N53" s="38">
        <f>M53/M60*N60</f>
        <v>57.142857142857139</v>
      </c>
      <c r="O53" s="38">
        <f t="shared" si="25"/>
        <v>253.57125000000002</v>
      </c>
      <c r="P53" s="44">
        <f t="shared" si="26"/>
        <v>228.89451008401204</v>
      </c>
      <c r="Q53" s="62"/>
      <c r="R53" s="50"/>
      <c r="S53" s="100"/>
    </row>
    <row r="54" spans="1:19" ht="30" customHeight="1" x14ac:dyDescent="0.25">
      <c r="A54" s="85">
        <v>5</v>
      </c>
      <c r="B54" s="142" t="s">
        <v>638</v>
      </c>
      <c r="C54" s="202" t="s">
        <v>637</v>
      </c>
      <c r="D54" s="188" t="s">
        <v>817</v>
      </c>
      <c r="E54" s="38">
        <v>53.104999999999997</v>
      </c>
      <c r="F54" s="38">
        <f t="shared" si="23"/>
        <v>13.276249999999999</v>
      </c>
      <c r="G54" s="38">
        <f>F54/F55*G55</f>
        <v>29.847684352517984</v>
      </c>
      <c r="H54" s="38">
        <v>0</v>
      </c>
      <c r="I54" s="38">
        <f>H54/H56*I56</f>
        <v>0</v>
      </c>
      <c r="J54" s="38">
        <f t="shared" si="24"/>
        <v>29.847684352517984</v>
      </c>
      <c r="K54" s="38">
        <v>0</v>
      </c>
      <c r="L54" s="45">
        <f>K54/K62*L62</f>
        <v>0</v>
      </c>
      <c r="M54" s="38">
        <v>0</v>
      </c>
      <c r="N54" s="38">
        <f>M54/M60*N60</f>
        <v>0</v>
      </c>
      <c r="O54" s="38">
        <f t="shared" si="25"/>
        <v>13.276249999999999</v>
      </c>
      <c r="P54" s="44">
        <f t="shared" si="26"/>
        <v>29.847684352517984</v>
      </c>
      <c r="Q54" s="62"/>
      <c r="R54" s="50"/>
      <c r="S54" s="100"/>
    </row>
    <row r="55" spans="1:19" ht="30" customHeight="1" x14ac:dyDescent="0.25">
      <c r="A55" s="85">
        <v>6</v>
      </c>
      <c r="B55" s="142" t="s">
        <v>602</v>
      </c>
      <c r="C55" s="202" t="s">
        <v>601</v>
      </c>
      <c r="D55" s="188" t="s">
        <v>817</v>
      </c>
      <c r="E55" s="38">
        <v>222.4</v>
      </c>
      <c r="F55" s="38">
        <f t="shared" si="23"/>
        <v>55.6</v>
      </c>
      <c r="G55" s="38">
        <v>125</v>
      </c>
      <c r="H55" s="38">
        <v>0</v>
      </c>
      <c r="I55" s="38">
        <f>H55/H56*I56</f>
        <v>0</v>
      </c>
      <c r="J55" s="38">
        <f t="shared" si="24"/>
        <v>125</v>
      </c>
      <c r="K55" s="38">
        <v>77.55</v>
      </c>
      <c r="L55" s="45">
        <f>K55/K62*L62</f>
        <v>55.74457889061938</v>
      </c>
      <c r="M55" s="38">
        <v>80</v>
      </c>
      <c r="N55" s="38">
        <f>M55/M60*N60</f>
        <v>114.28571428571428</v>
      </c>
      <c r="O55" s="38">
        <f t="shared" si="25"/>
        <v>213.15</v>
      </c>
      <c r="P55" s="44">
        <f t="shared" si="26"/>
        <v>295.03029317633366</v>
      </c>
      <c r="Q55" s="62"/>
      <c r="R55" s="50"/>
      <c r="S55" s="100"/>
    </row>
    <row r="56" spans="1:19" ht="30" customHeight="1" x14ac:dyDescent="0.25">
      <c r="A56" s="85">
        <v>7</v>
      </c>
      <c r="B56" s="142" t="s">
        <v>389</v>
      </c>
      <c r="C56" s="202" t="s">
        <v>378</v>
      </c>
      <c r="D56" s="188" t="s">
        <v>817</v>
      </c>
      <c r="E56" s="38">
        <v>55</v>
      </c>
      <c r="F56" s="38">
        <f t="shared" si="23"/>
        <v>13.75</v>
      </c>
      <c r="G56" s="38">
        <f>F56/F55*G55</f>
        <v>30.91276978417266</v>
      </c>
      <c r="H56" s="45">
        <v>165.45</v>
      </c>
      <c r="I56" s="45">
        <v>375</v>
      </c>
      <c r="J56" s="38">
        <f t="shared" si="24"/>
        <v>405.91276978417267</v>
      </c>
      <c r="K56" s="38">
        <v>38.4</v>
      </c>
      <c r="L56" s="38">
        <f>K56/K62*L62</f>
        <v>27.602731520306698</v>
      </c>
      <c r="M56" s="45">
        <v>50</v>
      </c>
      <c r="N56" s="38">
        <f>M56/M60*N60</f>
        <v>71.428571428571431</v>
      </c>
      <c r="O56" s="38">
        <f t="shared" si="25"/>
        <v>267.60000000000002</v>
      </c>
      <c r="P56" s="44">
        <f t="shared" si="26"/>
        <v>504.9440727330508</v>
      </c>
      <c r="Q56" s="60"/>
      <c r="R56" s="50"/>
      <c r="S56" s="100"/>
    </row>
    <row r="57" spans="1:19" ht="30" customHeight="1" x14ac:dyDescent="0.25">
      <c r="A57" s="85">
        <v>8</v>
      </c>
      <c r="B57" s="142" t="s">
        <v>394</v>
      </c>
      <c r="C57" s="202" t="s">
        <v>383</v>
      </c>
      <c r="D57" s="188" t="s">
        <v>817</v>
      </c>
      <c r="E57" s="38">
        <v>81.795000000000002</v>
      </c>
      <c r="F57" s="38">
        <f t="shared" si="23"/>
        <v>20.44875</v>
      </c>
      <c r="G57" s="38">
        <f>F57/F55*G55</f>
        <v>45.972909172661872</v>
      </c>
      <c r="H57" s="45">
        <v>87.45</v>
      </c>
      <c r="I57" s="45">
        <f>H57/H56*I56</f>
        <v>198.2094288304624</v>
      </c>
      <c r="J57" s="38">
        <f t="shared" si="24"/>
        <v>244.18233800312427</v>
      </c>
      <c r="K57" s="38">
        <v>85.8</v>
      </c>
      <c r="L57" s="38">
        <f>K57/K62*L62</f>
        <v>61.674853240685266</v>
      </c>
      <c r="M57" s="45">
        <v>40</v>
      </c>
      <c r="N57" s="38">
        <f>M57/M60*N60</f>
        <v>57.142857142857139</v>
      </c>
      <c r="O57" s="38">
        <f t="shared" si="25"/>
        <v>233.69875000000002</v>
      </c>
      <c r="P57" s="44">
        <f t="shared" si="26"/>
        <v>363.00004838666666</v>
      </c>
      <c r="Q57" s="60"/>
      <c r="R57" s="50"/>
      <c r="S57" s="100"/>
    </row>
    <row r="58" spans="1:19" ht="30" customHeight="1" x14ac:dyDescent="0.25">
      <c r="A58" s="85">
        <v>9</v>
      </c>
      <c r="B58" s="142" t="s">
        <v>640</v>
      </c>
      <c r="C58" s="202" t="s">
        <v>639</v>
      </c>
      <c r="D58" s="188" t="s">
        <v>817</v>
      </c>
      <c r="E58" s="38">
        <v>16.5</v>
      </c>
      <c r="F58" s="38">
        <f t="shared" si="23"/>
        <v>4.125</v>
      </c>
      <c r="G58" s="38">
        <f>F58/F55*G55</f>
        <v>9.273830935251798</v>
      </c>
      <c r="H58" s="38">
        <v>0</v>
      </c>
      <c r="I58" s="38">
        <f>H58/H56*I56</f>
        <v>0</v>
      </c>
      <c r="J58" s="38">
        <f t="shared" si="24"/>
        <v>9.273830935251798</v>
      </c>
      <c r="K58" s="38">
        <v>39.299999999999997</v>
      </c>
      <c r="L58" s="45">
        <f>K58/K62*L62</f>
        <v>28.249670540313883</v>
      </c>
      <c r="M58" s="38">
        <v>0</v>
      </c>
      <c r="N58" s="38">
        <f>M58/M60*N60</f>
        <v>0</v>
      </c>
      <c r="O58" s="38">
        <f t="shared" si="25"/>
        <v>43.424999999999997</v>
      </c>
      <c r="P58" s="44">
        <f t="shared" si="26"/>
        <v>37.523501475565681</v>
      </c>
      <c r="Q58" s="62"/>
      <c r="R58" s="50"/>
      <c r="S58" s="100"/>
    </row>
    <row r="59" spans="1:19" ht="30" customHeight="1" x14ac:dyDescent="0.25">
      <c r="A59" s="85">
        <v>10</v>
      </c>
      <c r="B59" s="217" t="s">
        <v>598</v>
      </c>
      <c r="C59" s="202" t="s">
        <v>597</v>
      </c>
      <c r="D59" s="188" t="s">
        <v>817</v>
      </c>
      <c r="E59" s="38">
        <v>55</v>
      </c>
      <c r="F59" s="38">
        <f t="shared" si="23"/>
        <v>13.75</v>
      </c>
      <c r="G59" s="38">
        <f>F59/F55*G55</f>
        <v>30.91276978417266</v>
      </c>
      <c r="H59" s="38">
        <v>136.5</v>
      </c>
      <c r="I59" s="38">
        <f>H59/H56*I56</f>
        <v>309.38349954669087</v>
      </c>
      <c r="J59" s="38">
        <f t="shared" si="24"/>
        <v>340.29626933086354</v>
      </c>
      <c r="K59" s="38">
        <v>48</v>
      </c>
      <c r="L59" s="38">
        <f>K59/K62*L62</f>
        <v>34.50341440038337</v>
      </c>
      <c r="M59" s="38">
        <v>60</v>
      </c>
      <c r="N59" s="38">
        <f>M58/M60*N60</f>
        <v>0</v>
      </c>
      <c r="O59" s="38">
        <f t="shared" si="25"/>
        <v>258.25</v>
      </c>
      <c r="P59" s="44">
        <f t="shared" si="26"/>
        <v>374.79968373124689</v>
      </c>
      <c r="Q59" s="62"/>
      <c r="R59" s="50"/>
      <c r="S59" s="100"/>
    </row>
    <row r="60" spans="1:19" ht="30" customHeight="1" x14ac:dyDescent="0.25">
      <c r="A60" s="85">
        <v>11</v>
      </c>
      <c r="B60" s="217" t="s">
        <v>367</v>
      </c>
      <c r="C60" s="202" t="s">
        <v>362</v>
      </c>
      <c r="D60" s="188" t="s">
        <v>817</v>
      </c>
      <c r="E60" s="38">
        <v>16.27</v>
      </c>
      <c r="F60" s="38">
        <f t="shared" si="23"/>
        <v>4.0674999999999999</v>
      </c>
      <c r="G60" s="38">
        <f>F60/F55*G55</f>
        <v>9.1445593525179856</v>
      </c>
      <c r="H60" s="38">
        <v>27.6</v>
      </c>
      <c r="I60" s="38">
        <f>H60/H56*I56</f>
        <v>62.556663644605628</v>
      </c>
      <c r="J60" s="38">
        <f t="shared" si="24"/>
        <v>71.701222997123608</v>
      </c>
      <c r="K60" s="38">
        <v>80.400000000000006</v>
      </c>
      <c r="L60" s="38">
        <f>K60/K62*L62</f>
        <v>57.793219120642149</v>
      </c>
      <c r="M60" s="38">
        <v>140</v>
      </c>
      <c r="N60" s="38">
        <v>200</v>
      </c>
      <c r="O60" s="38">
        <f t="shared" si="25"/>
        <v>252.0675</v>
      </c>
      <c r="P60" s="44">
        <f t="shared" si="26"/>
        <v>329.49444211776574</v>
      </c>
      <c r="Q60" s="62"/>
      <c r="R60" s="50"/>
      <c r="S60" s="100"/>
    </row>
    <row r="61" spans="1:19" ht="30" customHeight="1" x14ac:dyDescent="0.25">
      <c r="A61" s="85">
        <v>12</v>
      </c>
      <c r="B61" s="142" t="s">
        <v>356</v>
      </c>
      <c r="C61" s="202" t="s">
        <v>352</v>
      </c>
      <c r="D61" s="188" t="s">
        <v>817</v>
      </c>
      <c r="E61" s="38">
        <v>20.5</v>
      </c>
      <c r="F61" s="38">
        <f t="shared" si="23"/>
        <v>5.125</v>
      </c>
      <c r="G61" s="38">
        <f>F61/F55*G55</f>
        <v>11.52203237410072</v>
      </c>
      <c r="H61" s="38">
        <v>48</v>
      </c>
      <c r="I61" s="38">
        <f>H61/H56*I56</f>
        <v>108.79419764279238</v>
      </c>
      <c r="J61" s="38">
        <f t="shared" si="24"/>
        <v>120.3162300168931</v>
      </c>
      <c r="K61" s="38">
        <v>26.25</v>
      </c>
      <c r="L61" s="45">
        <f>K61/K62*L62</f>
        <v>18.869054750209653</v>
      </c>
      <c r="M61" s="38">
        <v>110</v>
      </c>
      <c r="N61" s="38">
        <f>M61/M60*N60</f>
        <v>157.14285714285714</v>
      </c>
      <c r="O61" s="38">
        <f t="shared" si="25"/>
        <v>189.375</v>
      </c>
      <c r="P61" s="44">
        <f t="shared" si="26"/>
        <v>296.32814190995987</v>
      </c>
      <c r="Q61" s="62"/>
      <c r="R61" s="50"/>
      <c r="S61" s="100"/>
    </row>
    <row r="62" spans="1:19" ht="30" customHeight="1" x14ac:dyDescent="0.25">
      <c r="A62" s="85">
        <v>13</v>
      </c>
      <c r="B62" s="142" t="s">
        <v>604</v>
      </c>
      <c r="C62" s="202" t="s">
        <v>603</v>
      </c>
      <c r="D62" s="188" t="s">
        <v>817</v>
      </c>
      <c r="E62" s="38">
        <v>75.25</v>
      </c>
      <c r="F62" s="38">
        <f t="shared" si="23"/>
        <v>18.8125</v>
      </c>
      <c r="G62" s="38">
        <f>F62/F55*G55</f>
        <v>42.29428956834532</v>
      </c>
      <c r="H62" s="38">
        <v>0</v>
      </c>
      <c r="I62" s="38">
        <f>H62/H56*I56</f>
        <v>0</v>
      </c>
      <c r="J62" s="38">
        <f t="shared" si="24"/>
        <v>42.29428956834532</v>
      </c>
      <c r="K62" s="38">
        <v>417.35</v>
      </c>
      <c r="L62" s="45">
        <v>300</v>
      </c>
      <c r="M62" s="38">
        <v>40</v>
      </c>
      <c r="N62" s="38">
        <f>M62/M60*N60</f>
        <v>57.142857142857139</v>
      </c>
      <c r="O62" s="38">
        <f t="shared" si="25"/>
        <v>476.16250000000002</v>
      </c>
      <c r="P62" s="44">
        <f t="shared" si="26"/>
        <v>399.43714671120244</v>
      </c>
      <c r="Q62" s="62"/>
      <c r="R62" s="50"/>
      <c r="S62" s="100"/>
    </row>
    <row r="63" spans="1:19" ht="30" customHeight="1" x14ac:dyDescent="0.25">
      <c r="A63" s="85">
        <v>14</v>
      </c>
      <c r="B63" s="142" t="s">
        <v>425</v>
      </c>
      <c r="C63" s="202" t="s">
        <v>351</v>
      </c>
      <c r="D63" s="188" t="s">
        <v>817</v>
      </c>
      <c r="E63" s="40">
        <v>64.25</v>
      </c>
      <c r="F63" s="38">
        <f t="shared" si="23"/>
        <v>16.0625</v>
      </c>
      <c r="G63" s="40">
        <f>F63/F55*G55</f>
        <v>36.111735611510795</v>
      </c>
      <c r="H63" s="54">
        <v>0</v>
      </c>
      <c r="I63" s="54">
        <f>H63/H56*I56</f>
        <v>0</v>
      </c>
      <c r="J63" s="38">
        <f t="shared" si="24"/>
        <v>36.111735611510795</v>
      </c>
      <c r="K63" s="54">
        <v>38.75</v>
      </c>
      <c r="L63" s="54">
        <f>K63/K62*L62</f>
        <v>27.854318916976158</v>
      </c>
      <c r="M63" s="54">
        <v>0</v>
      </c>
      <c r="N63" s="40">
        <f>M63/M60*N60</f>
        <v>0</v>
      </c>
      <c r="O63" s="38">
        <f t="shared" si="25"/>
        <v>54.8125</v>
      </c>
      <c r="P63" s="44">
        <f t="shared" si="26"/>
        <v>63.96605452848695</v>
      </c>
      <c r="Q63" s="60"/>
      <c r="R63" s="50"/>
      <c r="S63" s="100"/>
    </row>
    <row r="64" spans="1:19" ht="30" customHeight="1" x14ac:dyDescent="0.25">
      <c r="A64" s="246"/>
      <c r="B64" s="246"/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7"/>
      <c r="P64" s="50"/>
      <c r="Q64" s="50"/>
      <c r="R64" s="50"/>
      <c r="S64" s="100"/>
    </row>
    <row r="65" spans="1:19" ht="45" x14ac:dyDescent="0.25">
      <c r="A65" s="91" t="s">
        <v>285</v>
      </c>
      <c r="B65" s="218" t="s">
        <v>264</v>
      </c>
      <c r="C65" s="207" t="s">
        <v>284</v>
      </c>
      <c r="D65" s="203" t="s">
        <v>266</v>
      </c>
      <c r="E65" s="252" t="s">
        <v>267</v>
      </c>
      <c r="F65" s="252"/>
      <c r="G65" s="252"/>
      <c r="H65" s="252"/>
      <c r="I65" s="252"/>
      <c r="J65" s="84"/>
      <c r="K65" s="252" t="s">
        <v>268</v>
      </c>
      <c r="L65" s="252"/>
      <c r="M65" s="252" t="s">
        <v>269</v>
      </c>
      <c r="N65" s="252"/>
      <c r="O65" s="84"/>
      <c r="P65" s="97"/>
      <c r="Q65" s="50"/>
      <c r="R65" s="50"/>
      <c r="S65" s="100"/>
    </row>
    <row r="66" spans="1:19" ht="64.5" x14ac:dyDescent="0.25">
      <c r="A66" s="249" t="s">
        <v>255</v>
      </c>
      <c r="B66" s="249"/>
      <c r="C66" s="249"/>
      <c r="D66" s="249"/>
      <c r="E66" s="79" t="s">
        <v>271</v>
      </c>
      <c r="F66" s="79" t="s">
        <v>272</v>
      </c>
      <c r="G66" s="79" t="s">
        <v>273</v>
      </c>
      <c r="H66" s="79" t="s">
        <v>274</v>
      </c>
      <c r="I66" s="59" t="s">
        <v>275</v>
      </c>
      <c r="J66" s="80" t="s">
        <v>276</v>
      </c>
      <c r="K66" s="79" t="s">
        <v>271</v>
      </c>
      <c r="L66" s="81" t="s">
        <v>277</v>
      </c>
      <c r="M66" s="79" t="s">
        <v>278</v>
      </c>
      <c r="N66" s="79" t="s">
        <v>282</v>
      </c>
      <c r="O66" s="84" t="s">
        <v>270</v>
      </c>
      <c r="P66" s="84" t="s">
        <v>279</v>
      </c>
      <c r="Q66" s="50"/>
      <c r="R66" s="50"/>
      <c r="S66" s="100"/>
    </row>
    <row r="67" spans="1:19" ht="30" x14ac:dyDescent="0.25">
      <c r="A67" s="85">
        <v>1</v>
      </c>
      <c r="B67" s="142" t="s">
        <v>501</v>
      </c>
      <c r="C67" s="202" t="s">
        <v>500</v>
      </c>
      <c r="D67" s="210" t="s">
        <v>819</v>
      </c>
      <c r="E67" s="38">
        <v>111.37</v>
      </c>
      <c r="F67" s="38">
        <f t="shared" ref="F67:F76" si="27">E67/4</f>
        <v>27.842500000000001</v>
      </c>
      <c r="G67" s="38">
        <f>F67/F73*G73</f>
        <v>69.173913043478265</v>
      </c>
      <c r="H67" s="38">
        <v>75</v>
      </c>
      <c r="I67" s="38">
        <f>H67/H71*I71</f>
        <v>358.50860420650093</v>
      </c>
      <c r="J67" s="38">
        <f>G67+I67</f>
        <v>427.68251724997918</v>
      </c>
      <c r="K67" s="38">
        <v>106.3</v>
      </c>
      <c r="L67" s="38">
        <v>300</v>
      </c>
      <c r="M67" s="38">
        <v>0</v>
      </c>
      <c r="N67" s="38">
        <f>M67/M75*N75</f>
        <v>0</v>
      </c>
      <c r="O67" s="38">
        <f>F67+H67+K67+M67</f>
        <v>209.14249999999998</v>
      </c>
      <c r="P67" s="38">
        <f>J67+L67+N67</f>
        <v>727.68251724997913</v>
      </c>
      <c r="Q67" s="62"/>
      <c r="R67" s="137"/>
      <c r="S67" s="100"/>
    </row>
    <row r="68" spans="1:19" ht="30" x14ac:dyDescent="0.25">
      <c r="A68" s="85">
        <v>2</v>
      </c>
      <c r="B68" s="142" t="s">
        <v>642</v>
      </c>
      <c r="C68" s="202" t="s">
        <v>641</v>
      </c>
      <c r="D68" s="210" t="s">
        <v>819</v>
      </c>
      <c r="E68" s="38">
        <v>4.95</v>
      </c>
      <c r="F68" s="38">
        <f t="shared" si="27"/>
        <v>1.2375</v>
      </c>
      <c r="G68" s="38">
        <f>F68/F73*G73</f>
        <v>3.0745341614906834</v>
      </c>
      <c r="H68" s="38">
        <v>0</v>
      </c>
      <c r="I68" s="38">
        <f>H68/H71*I71</f>
        <v>0</v>
      </c>
      <c r="J68" s="38">
        <f t="shared" ref="J68:J76" si="28">G68+I68</f>
        <v>3.0745341614906834</v>
      </c>
      <c r="K68" s="38">
        <v>3.8</v>
      </c>
      <c r="L68" s="45">
        <f>K68/K67*L67</f>
        <v>10.724365004703669</v>
      </c>
      <c r="M68" s="38">
        <v>0</v>
      </c>
      <c r="N68" s="38">
        <f>M68/M75*N75</f>
        <v>0</v>
      </c>
      <c r="O68" s="38">
        <f t="shared" ref="O68:O76" si="29">F68+H68+K68+M68</f>
        <v>5.0374999999999996</v>
      </c>
      <c r="P68" s="38">
        <f t="shared" ref="P68:P76" si="30">J68+L68+N68</f>
        <v>13.798899166194353</v>
      </c>
      <c r="Q68" s="60"/>
      <c r="R68" s="137"/>
      <c r="S68" s="100"/>
    </row>
    <row r="69" spans="1:19" ht="30" x14ac:dyDescent="0.25">
      <c r="A69" s="85">
        <v>3</v>
      </c>
      <c r="B69" s="142" t="s">
        <v>644</v>
      </c>
      <c r="C69" s="202" t="s">
        <v>643</v>
      </c>
      <c r="D69" s="210" t="s">
        <v>819</v>
      </c>
      <c r="E69" s="38">
        <v>13.2</v>
      </c>
      <c r="F69" s="38">
        <f t="shared" si="27"/>
        <v>3.3</v>
      </c>
      <c r="G69" s="38">
        <f>F69/F73*G73</f>
        <v>8.1987577639751557</v>
      </c>
      <c r="H69" s="38">
        <v>0</v>
      </c>
      <c r="I69" s="38">
        <f>H69/H71*I71</f>
        <v>0</v>
      </c>
      <c r="J69" s="38">
        <f t="shared" si="28"/>
        <v>8.1987577639751557</v>
      </c>
      <c r="K69" s="38">
        <v>0</v>
      </c>
      <c r="L69" s="45">
        <f>K69/K67*L67</f>
        <v>0</v>
      </c>
      <c r="M69" s="38">
        <v>0</v>
      </c>
      <c r="N69" s="38">
        <f>M69/M75*N75</f>
        <v>0</v>
      </c>
      <c r="O69" s="38">
        <f t="shared" si="29"/>
        <v>3.3</v>
      </c>
      <c r="P69" s="38">
        <f t="shared" si="30"/>
        <v>8.1987577639751557</v>
      </c>
      <c r="Q69" s="60"/>
      <c r="R69" s="137"/>
      <c r="S69" s="100"/>
    </row>
    <row r="70" spans="1:19" ht="30" x14ac:dyDescent="0.25">
      <c r="A70" s="85">
        <v>4</v>
      </c>
      <c r="B70" s="142" t="s">
        <v>405</v>
      </c>
      <c r="C70" s="202" t="s">
        <v>398</v>
      </c>
      <c r="D70" s="210" t="s">
        <v>819</v>
      </c>
      <c r="E70" s="38">
        <v>147.5</v>
      </c>
      <c r="F70" s="38">
        <f t="shared" si="27"/>
        <v>36.875</v>
      </c>
      <c r="G70" s="38">
        <f>F70/F73*G73</f>
        <v>91.614906832298146</v>
      </c>
      <c r="H70" s="38">
        <v>0</v>
      </c>
      <c r="I70" s="38">
        <f>H70/H71*I71</f>
        <v>0</v>
      </c>
      <c r="J70" s="38">
        <f t="shared" si="28"/>
        <v>91.614906832298146</v>
      </c>
      <c r="K70" s="38">
        <v>65.650000000000006</v>
      </c>
      <c r="L70" s="38">
        <f>K70/K67*L67</f>
        <v>185.27751646284105</v>
      </c>
      <c r="M70" s="38">
        <v>80</v>
      </c>
      <c r="N70" s="38">
        <f>M70/M75*N75</f>
        <v>106.66666666666667</v>
      </c>
      <c r="O70" s="38">
        <f t="shared" si="29"/>
        <v>182.52500000000001</v>
      </c>
      <c r="P70" s="38">
        <f t="shared" si="30"/>
        <v>383.55908996180591</v>
      </c>
      <c r="Q70" s="62"/>
      <c r="R70" s="137"/>
      <c r="S70" s="100"/>
    </row>
    <row r="71" spans="1:19" ht="30" x14ac:dyDescent="0.25">
      <c r="A71" s="85">
        <v>5</v>
      </c>
      <c r="B71" s="142" t="s">
        <v>646</v>
      </c>
      <c r="C71" s="202" t="s">
        <v>645</v>
      </c>
      <c r="D71" s="210" t="s">
        <v>819</v>
      </c>
      <c r="E71" s="38">
        <v>62</v>
      </c>
      <c r="F71" s="38">
        <f t="shared" si="27"/>
        <v>15.5</v>
      </c>
      <c r="G71" s="38">
        <f>F71/F73*G73</f>
        <v>38.509316770186331</v>
      </c>
      <c r="H71" s="38">
        <v>78.45</v>
      </c>
      <c r="I71" s="38">
        <v>375</v>
      </c>
      <c r="J71" s="38">
        <f t="shared" si="28"/>
        <v>413.50931677018633</v>
      </c>
      <c r="K71" s="38">
        <v>59.7</v>
      </c>
      <c r="L71" s="45">
        <f>K71/K67*L67</f>
        <v>168.48541862652871</v>
      </c>
      <c r="M71" s="38">
        <v>110</v>
      </c>
      <c r="N71" s="38">
        <f>M71/M75*N75</f>
        <v>146.66666666666666</v>
      </c>
      <c r="O71" s="38">
        <f t="shared" si="29"/>
        <v>263.64999999999998</v>
      </c>
      <c r="P71" s="38">
        <f t="shared" si="30"/>
        <v>728.66140206338162</v>
      </c>
      <c r="Q71" s="60"/>
      <c r="R71" s="137"/>
      <c r="S71" s="100"/>
    </row>
    <row r="72" spans="1:19" ht="30" x14ac:dyDescent="0.25">
      <c r="A72" s="85">
        <v>6</v>
      </c>
      <c r="B72" s="142" t="s">
        <v>418</v>
      </c>
      <c r="C72" s="202" t="s">
        <v>413</v>
      </c>
      <c r="D72" s="210" t="s">
        <v>819</v>
      </c>
      <c r="E72" s="38">
        <v>9.25</v>
      </c>
      <c r="F72" s="38">
        <f t="shared" si="27"/>
        <v>2.3125</v>
      </c>
      <c r="G72" s="38">
        <f>F72/F73*G73</f>
        <v>5.7453416149068319</v>
      </c>
      <c r="H72" s="38">
        <v>31.95</v>
      </c>
      <c r="I72" s="38">
        <f>H72/H71*I71</f>
        <v>152.72466539196941</v>
      </c>
      <c r="J72" s="38">
        <f t="shared" si="28"/>
        <v>158.47000700687624</v>
      </c>
      <c r="K72" s="38">
        <v>40.200000000000003</v>
      </c>
      <c r="L72" s="38">
        <f>K72/K67*L67</f>
        <v>113.45249294449671</v>
      </c>
      <c r="M72" s="38">
        <v>40</v>
      </c>
      <c r="N72" s="38">
        <f>M72/M75*N75</f>
        <v>53.333333333333336</v>
      </c>
      <c r="O72" s="38">
        <f t="shared" si="29"/>
        <v>114.46250000000001</v>
      </c>
      <c r="P72" s="38">
        <f t="shared" si="30"/>
        <v>325.25583328470628</v>
      </c>
      <c r="Q72" s="62"/>
      <c r="R72" s="137"/>
      <c r="S72" s="100"/>
    </row>
    <row r="73" spans="1:19" ht="30" x14ac:dyDescent="0.25">
      <c r="A73" s="85">
        <v>7</v>
      </c>
      <c r="B73" s="162" t="s">
        <v>410</v>
      </c>
      <c r="C73" s="202" t="s">
        <v>403</v>
      </c>
      <c r="D73" s="210" t="s">
        <v>819</v>
      </c>
      <c r="E73" s="38">
        <v>201.25</v>
      </c>
      <c r="F73" s="38">
        <f t="shared" si="27"/>
        <v>50.3125</v>
      </c>
      <c r="G73" s="38">
        <v>125</v>
      </c>
      <c r="H73" s="38">
        <v>0</v>
      </c>
      <c r="I73" s="38">
        <f>H73/H71*I71</f>
        <v>0</v>
      </c>
      <c r="J73" s="38">
        <f t="shared" si="28"/>
        <v>125</v>
      </c>
      <c r="K73" s="38">
        <v>37.6</v>
      </c>
      <c r="L73" s="38">
        <f>K73/K67*L67</f>
        <v>106.11476952022579</v>
      </c>
      <c r="M73" s="38">
        <v>50</v>
      </c>
      <c r="N73" s="38">
        <f>M73/M75*N75</f>
        <v>66.666666666666657</v>
      </c>
      <c r="O73" s="38">
        <f t="shared" si="29"/>
        <v>137.91249999999999</v>
      </c>
      <c r="P73" s="38">
        <f t="shared" si="30"/>
        <v>297.78143618689245</v>
      </c>
      <c r="Q73" s="60"/>
      <c r="R73" s="137"/>
      <c r="S73" s="100"/>
    </row>
    <row r="74" spans="1:19" ht="30" x14ac:dyDescent="0.25">
      <c r="A74" s="85">
        <v>8</v>
      </c>
      <c r="B74" s="162" t="s">
        <v>411</v>
      </c>
      <c r="C74" s="202" t="s">
        <v>404</v>
      </c>
      <c r="D74" s="210" t="s">
        <v>819</v>
      </c>
      <c r="E74" s="38">
        <v>66.25</v>
      </c>
      <c r="F74" s="38">
        <f t="shared" si="27"/>
        <v>16.5625</v>
      </c>
      <c r="G74" s="38">
        <f>F74/F73*G73</f>
        <v>41.149068322981371</v>
      </c>
      <c r="H74" s="38">
        <v>69.900000000000006</v>
      </c>
      <c r="I74" s="38">
        <f>H74/H71*I71</f>
        <v>334.13001912045894</v>
      </c>
      <c r="J74" s="38">
        <f t="shared" si="28"/>
        <v>375.27908744344029</v>
      </c>
      <c r="K74" s="38">
        <v>29.6</v>
      </c>
      <c r="L74" s="38">
        <f>K74/K67*L67</f>
        <v>83.537158984007533</v>
      </c>
      <c r="M74" s="38">
        <v>50</v>
      </c>
      <c r="N74" s="38">
        <f>M74/M75*N75</f>
        <v>66.666666666666657</v>
      </c>
      <c r="O74" s="38">
        <f t="shared" si="29"/>
        <v>166.0625</v>
      </c>
      <c r="P74" s="38">
        <f t="shared" si="30"/>
        <v>525.48291309411445</v>
      </c>
      <c r="Q74" s="60"/>
      <c r="R74" s="137"/>
      <c r="S74" s="100"/>
    </row>
    <row r="75" spans="1:19" ht="30" x14ac:dyDescent="0.25">
      <c r="A75" s="85">
        <v>9</v>
      </c>
      <c r="B75" s="142" t="s">
        <v>409</v>
      </c>
      <c r="C75" s="202" t="s">
        <v>402</v>
      </c>
      <c r="D75" s="210" t="s">
        <v>819</v>
      </c>
      <c r="E75" s="38">
        <v>13.365</v>
      </c>
      <c r="F75" s="38">
        <f t="shared" si="27"/>
        <v>3.3412500000000001</v>
      </c>
      <c r="G75" s="38">
        <f>F75/F73*G73</f>
        <v>8.3012422360248443</v>
      </c>
      <c r="H75" s="38">
        <v>64.5</v>
      </c>
      <c r="I75" s="38">
        <f>H75/H71*I71</f>
        <v>308.31739961759081</v>
      </c>
      <c r="J75" s="38">
        <f t="shared" si="28"/>
        <v>316.61864185361566</v>
      </c>
      <c r="K75" s="38">
        <v>55.65</v>
      </c>
      <c r="L75" s="45">
        <f>K75/K67*L67</f>
        <v>157.0555032925682</v>
      </c>
      <c r="M75" s="38">
        <v>150</v>
      </c>
      <c r="N75" s="38">
        <v>200</v>
      </c>
      <c r="O75" s="38">
        <f t="shared" si="29"/>
        <v>273.49125000000004</v>
      </c>
      <c r="P75" s="38">
        <f t="shared" si="30"/>
        <v>673.67414514618383</v>
      </c>
      <c r="Q75" s="60"/>
      <c r="R75" s="137"/>
      <c r="S75" s="100"/>
    </row>
    <row r="76" spans="1:19" ht="30" x14ac:dyDescent="0.25">
      <c r="A76" s="85">
        <v>10</v>
      </c>
      <c r="B76" s="142" t="s">
        <v>491</v>
      </c>
      <c r="C76" s="202" t="s">
        <v>490</v>
      </c>
      <c r="D76" s="210" t="s">
        <v>819</v>
      </c>
      <c r="E76" s="52">
        <v>108.42</v>
      </c>
      <c r="F76" s="52">
        <f t="shared" si="27"/>
        <v>27.105</v>
      </c>
      <c r="G76" s="38">
        <f>F76/F74*G74</f>
        <v>67.341614906832305</v>
      </c>
      <c r="H76" s="52">
        <v>0</v>
      </c>
      <c r="I76" s="38">
        <f>H76/H72*I72</f>
        <v>0</v>
      </c>
      <c r="J76" s="38">
        <f t="shared" si="28"/>
        <v>67.341614906832305</v>
      </c>
      <c r="K76" s="38">
        <v>0</v>
      </c>
      <c r="L76" s="45">
        <f>K76/K68*L68</f>
        <v>0</v>
      </c>
      <c r="M76" s="38">
        <v>0</v>
      </c>
      <c r="N76" s="38">
        <v>0</v>
      </c>
      <c r="O76" s="44">
        <f t="shared" si="29"/>
        <v>27.105</v>
      </c>
      <c r="P76" s="38">
        <f t="shared" si="30"/>
        <v>67.341614906832305</v>
      </c>
      <c r="Q76" s="62"/>
      <c r="R76" s="137"/>
      <c r="S76" s="100"/>
    </row>
    <row r="77" spans="1:19" x14ac:dyDescent="0.25">
      <c r="A77" s="50"/>
      <c r="B77" s="215"/>
      <c r="C77" s="216"/>
      <c r="D77" s="205"/>
      <c r="E77" s="50"/>
      <c r="F77" s="50"/>
      <c r="G77" s="50"/>
      <c r="H77" s="50"/>
      <c r="I77" s="90"/>
      <c r="J77" s="90"/>
      <c r="K77" s="50"/>
      <c r="L77" s="90"/>
      <c r="M77" s="50"/>
      <c r="N77" s="90"/>
      <c r="O77" s="50"/>
      <c r="P77" s="50"/>
      <c r="Q77" s="50"/>
      <c r="R77" s="50"/>
      <c r="S77" s="100"/>
    </row>
    <row r="78" spans="1:19" x14ac:dyDescent="0.25">
      <c r="A78" s="50"/>
      <c r="B78" s="215"/>
      <c r="C78" s="216"/>
      <c r="D78" s="205"/>
      <c r="E78" s="50"/>
      <c r="F78" s="50"/>
      <c r="G78" s="50"/>
      <c r="H78" s="50"/>
      <c r="I78" s="90"/>
      <c r="J78" s="90"/>
      <c r="K78" s="50"/>
      <c r="L78" s="90"/>
      <c r="M78" s="50"/>
      <c r="N78" s="90"/>
      <c r="O78" s="50"/>
      <c r="P78" s="50"/>
      <c r="Q78" s="50"/>
      <c r="R78" s="50"/>
      <c r="S78" s="100"/>
    </row>
    <row r="79" spans="1:19" ht="32.25" customHeight="1" x14ac:dyDescent="0.25">
      <c r="A79" s="74" t="s">
        <v>263</v>
      </c>
      <c r="B79" s="203" t="s">
        <v>264</v>
      </c>
      <c r="C79" s="185" t="s">
        <v>284</v>
      </c>
      <c r="D79" s="184" t="s">
        <v>266</v>
      </c>
      <c r="E79" s="252" t="s">
        <v>267</v>
      </c>
      <c r="F79" s="252"/>
      <c r="G79" s="252"/>
      <c r="H79" s="252"/>
      <c r="I79" s="252"/>
      <c r="J79" s="83"/>
      <c r="K79" s="252" t="s">
        <v>268</v>
      </c>
      <c r="L79" s="252"/>
      <c r="M79" s="252" t="s">
        <v>269</v>
      </c>
      <c r="N79" s="252"/>
      <c r="O79" s="83"/>
      <c r="P79" s="46"/>
      <c r="Q79" s="50"/>
      <c r="R79" s="50"/>
      <c r="S79" s="100"/>
    </row>
    <row r="80" spans="1:19" ht="87" customHeight="1" x14ac:dyDescent="0.25">
      <c r="A80" s="249" t="s">
        <v>256</v>
      </c>
      <c r="B80" s="249"/>
      <c r="C80" s="249"/>
      <c r="D80" s="249"/>
      <c r="E80" s="79" t="s">
        <v>271</v>
      </c>
      <c r="F80" s="79" t="s">
        <v>272</v>
      </c>
      <c r="G80" s="79" t="s">
        <v>273</v>
      </c>
      <c r="H80" s="79" t="s">
        <v>274</v>
      </c>
      <c r="I80" s="59" t="s">
        <v>275</v>
      </c>
      <c r="J80" s="80" t="s">
        <v>276</v>
      </c>
      <c r="K80" s="79" t="s">
        <v>271</v>
      </c>
      <c r="L80" s="81" t="s">
        <v>277</v>
      </c>
      <c r="M80" s="79" t="s">
        <v>278</v>
      </c>
      <c r="N80" s="79" t="s">
        <v>282</v>
      </c>
      <c r="O80" s="84" t="s">
        <v>270</v>
      </c>
      <c r="P80" s="77" t="s">
        <v>279</v>
      </c>
      <c r="Q80" s="50"/>
      <c r="R80" s="50"/>
      <c r="S80" s="100"/>
    </row>
    <row r="81" spans="1:19" ht="30" customHeight="1" x14ac:dyDescent="0.25">
      <c r="A81" s="85">
        <v>1</v>
      </c>
      <c r="B81" s="142" t="s">
        <v>608</v>
      </c>
      <c r="C81" s="202" t="s">
        <v>607</v>
      </c>
      <c r="D81" s="188" t="s">
        <v>814</v>
      </c>
      <c r="E81" s="38">
        <v>81.084999999999994</v>
      </c>
      <c r="F81" s="38">
        <f t="shared" ref="F81:F89" si="31">E81/4</f>
        <v>20.271249999999998</v>
      </c>
      <c r="G81" s="38">
        <f>F81*$G$87/$F$87</f>
        <v>43.519214255045085</v>
      </c>
      <c r="H81" s="38">
        <v>0</v>
      </c>
      <c r="I81" s="40">
        <f t="shared" ref="I81:I82" si="32">H81*$I$83/$H$83</f>
        <v>0</v>
      </c>
      <c r="J81" s="38">
        <f>G81+I81</f>
        <v>43.519214255045085</v>
      </c>
      <c r="K81" s="38">
        <v>5.2</v>
      </c>
      <c r="L81" s="40">
        <f t="shared" ref="L81:L82" si="33">K81*$L$83/$K$83</f>
        <v>13.780918727915195</v>
      </c>
      <c r="M81" s="38">
        <v>0</v>
      </c>
      <c r="N81" s="38">
        <f>M81*$N$83/$M$83</f>
        <v>0</v>
      </c>
      <c r="O81" s="38">
        <f>F81+H81+K81+M81</f>
        <v>25.471249999999998</v>
      </c>
      <c r="P81" s="38">
        <f>J81+L81+N81</f>
        <v>57.300132982960278</v>
      </c>
      <c r="Q81" s="60"/>
      <c r="R81" s="50"/>
      <c r="S81" s="100"/>
    </row>
    <row r="82" spans="1:19" ht="30" customHeight="1" x14ac:dyDescent="0.25">
      <c r="A82" s="88">
        <v>2</v>
      </c>
      <c r="B82" s="142" t="s">
        <v>606</v>
      </c>
      <c r="C82" s="202" t="s">
        <v>605</v>
      </c>
      <c r="D82" s="188" t="s">
        <v>814</v>
      </c>
      <c r="E82" s="40">
        <v>10.375</v>
      </c>
      <c r="F82" s="38">
        <f t="shared" si="31"/>
        <v>2.59375</v>
      </c>
      <c r="G82" s="38">
        <f t="shared" ref="G82:G89" si="34">F82*$G$87/$F$87</f>
        <v>5.5683769858308283</v>
      </c>
      <c r="H82" s="40">
        <v>0</v>
      </c>
      <c r="I82" s="40">
        <f t="shared" si="32"/>
        <v>0</v>
      </c>
      <c r="J82" s="38">
        <f t="shared" ref="J82:J89" si="35">G82+I82</f>
        <v>5.5683769858308283</v>
      </c>
      <c r="K82" s="40">
        <v>46.65</v>
      </c>
      <c r="L82" s="40">
        <f t="shared" si="33"/>
        <v>123.63074204946996</v>
      </c>
      <c r="M82" s="40">
        <v>40</v>
      </c>
      <c r="N82" s="38">
        <f>M82*$N$83/$M$83</f>
        <v>133.33333333333334</v>
      </c>
      <c r="O82" s="38">
        <f t="shared" ref="O82:O89" si="36">F82+H82+K82+M82</f>
        <v>89.243750000000006</v>
      </c>
      <c r="P82" s="38">
        <f t="shared" ref="P82:P89" si="37">J82+L82+N82</f>
        <v>262.53245236863415</v>
      </c>
      <c r="Q82" s="60"/>
      <c r="R82" s="50"/>
      <c r="S82" s="100"/>
    </row>
    <row r="83" spans="1:19" ht="30" customHeight="1" x14ac:dyDescent="0.25">
      <c r="A83" s="88">
        <v>3</v>
      </c>
      <c r="B83" s="142" t="s">
        <v>485</v>
      </c>
      <c r="C83" s="202" t="s">
        <v>484</v>
      </c>
      <c r="D83" s="188" t="s">
        <v>814</v>
      </c>
      <c r="E83" s="38">
        <v>23.695</v>
      </c>
      <c r="F83" s="38">
        <f t="shared" si="31"/>
        <v>5.9237500000000001</v>
      </c>
      <c r="G83" s="38">
        <f t="shared" si="34"/>
        <v>12.717367969085444</v>
      </c>
      <c r="H83" s="38">
        <v>90.75</v>
      </c>
      <c r="I83" s="38">
        <v>375</v>
      </c>
      <c r="J83" s="38">
        <f t="shared" si="35"/>
        <v>387.71736796908544</v>
      </c>
      <c r="K83" s="38">
        <v>113.2</v>
      </c>
      <c r="L83" s="45">
        <v>300</v>
      </c>
      <c r="M83" s="38">
        <v>60</v>
      </c>
      <c r="N83" s="38">
        <v>200</v>
      </c>
      <c r="O83" s="38">
        <f t="shared" si="36"/>
        <v>269.87374999999997</v>
      </c>
      <c r="P83" s="38">
        <f t="shared" si="37"/>
        <v>887.71736796908544</v>
      </c>
      <c r="Q83" s="62"/>
      <c r="R83" s="50"/>
      <c r="S83" s="100"/>
    </row>
    <row r="84" spans="1:19" ht="30" customHeight="1" x14ac:dyDescent="0.25">
      <c r="A84" s="88">
        <v>4</v>
      </c>
      <c r="B84" s="142" t="s">
        <v>648</v>
      </c>
      <c r="C84" s="202" t="s">
        <v>647</v>
      </c>
      <c r="D84" s="188" t="s">
        <v>814</v>
      </c>
      <c r="E84" s="40">
        <v>63.195</v>
      </c>
      <c r="F84" s="38">
        <f t="shared" si="31"/>
        <v>15.79875</v>
      </c>
      <c r="G84" s="38">
        <f t="shared" si="34"/>
        <v>33.91745384285101</v>
      </c>
      <c r="H84" s="40">
        <v>0</v>
      </c>
      <c r="I84" s="40">
        <f>H84*$I$83/$H$83</f>
        <v>0</v>
      </c>
      <c r="J84" s="38">
        <f t="shared" si="35"/>
        <v>33.91745384285101</v>
      </c>
      <c r="K84" s="40">
        <v>27.8</v>
      </c>
      <c r="L84" s="40">
        <f>K84*$L$83/$K$83</f>
        <v>73.674911660777383</v>
      </c>
      <c r="M84" s="40">
        <v>40</v>
      </c>
      <c r="N84" s="38">
        <f t="shared" ref="N84:N89" si="38">M84*$N$83/$M$83</f>
        <v>133.33333333333334</v>
      </c>
      <c r="O84" s="38">
        <f t="shared" si="36"/>
        <v>83.598749999999995</v>
      </c>
      <c r="P84" s="38">
        <f t="shared" si="37"/>
        <v>240.92569883696174</v>
      </c>
      <c r="Q84" s="60"/>
      <c r="R84" s="50"/>
      <c r="S84" s="100"/>
    </row>
    <row r="85" spans="1:19" ht="30" customHeight="1" x14ac:dyDescent="0.25">
      <c r="A85" s="88">
        <v>5</v>
      </c>
      <c r="B85" s="142" t="s">
        <v>650</v>
      </c>
      <c r="C85" s="202" t="s">
        <v>649</v>
      </c>
      <c r="D85" s="188" t="s">
        <v>814</v>
      </c>
      <c r="E85" s="40">
        <v>148.55000000000001</v>
      </c>
      <c r="F85" s="38">
        <f t="shared" si="31"/>
        <v>37.137500000000003</v>
      </c>
      <c r="G85" s="38">
        <f t="shared" si="34"/>
        <v>79.728424216401891</v>
      </c>
      <c r="H85" s="40">
        <v>0</v>
      </c>
      <c r="I85" s="40">
        <f t="shared" ref="I85:I89" si="39">H85*$I$83/$H$83</f>
        <v>0</v>
      </c>
      <c r="J85" s="38">
        <f t="shared" si="35"/>
        <v>79.728424216401891</v>
      </c>
      <c r="K85" s="40">
        <v>52.2</v>
      </c>
      <c r="L85" s="40">
        <f t="shared" ref="L85:L89" si="40">K85*$L$83/$K$83</f>
        <v>138.33922261484099</v>
      </c>
      <c r="M85" s="40">
        <v>20</v>
      </c>
      <c r="N85" s="38">
        <f t="shared" si="38"/>
        <v>66.666666666666671</v>
      </c>
      <c r="O85" s="38">
        <f t="shared" si="36"/>
        <v>109.33750000000001</v>
      </c>
      <c r="P85" s="38">
        <f t="shared" si="37"/>
        <v>284.73431349790957</v>
      </c>
      <c r="Q85" s="60"/>
      <c r="R85" s="50"/>
      <c r="S85" s="100"/>
    </row>
    <row r="86" spans="1:19" ht="30" customHeight="1" x14ac:dyDescent="0.25">
      <c r="A86" s="88">
        <v>6</v>
      </c>
      <c r="B86" s="142" t="s">
        <v>652</v>
      </c>
      <c r="C86" s="202" t="s">
        <v>651</v>
      </c>
      <c r="D86" s="188" t="s">
        <v>814</v>
      </c>
      <c r="E86" s="40">
        <v>52.634999999999998</v>
      </c>
      <c r="F86" s="38">
        <f t="shared" si="31"/>
        <v>13.15875</v>
      </c>
      <c r="G86" s="38">
        <f t="shared" si="34"/>
        <v>28.249785315586088</v>
      </c>
      <c r="H86" s="40">
        <v>0</v>
      </c>
      <c r="I86" s="40">
        <f t="shared" si="39"/>
        <v>0</v>
      </c>
      <c r="J86" s="38">
        <f t="shared" si="35"/>
        <v>28.249785315586088</v>
      </c>
      <c r="K86" s="40">
        <v>42.4</v>
      </c>
      <c r="L86" s="40">
        <f t="shared" si="40"/>
        <v>112.36749116607774</v>
      </c>
      <c r="M86" s="40">
        <v>30</v>
      </c>
      <c r="N86" s="38">
        <f t="shared" si="38"/>
        <v>100</v>
      </c>
      <c r="O86" s="38">
        <f t="shared" si="36"/>
        <v>85.558750000000003</v>
      </c>
      <c r="P86" s="38">
        <f t="shared" si="37"/>
        <v>240.61727648166382</v>
      </c>
      <c r="Q86" s="60"/>
      <c r="R86" s="50"/>
      <c r="S86" s="100"/>
    </row>
    <row r="87" spans="1:19" ht="30" customHeight="1" x14ac:dyDescent="0.25">
      <c r="A87" s="88">
        <v>7</v>
      </c>
      <c r="B87" s="142" t="s">
        <v>654</v>
      </c>
      <c r="C87" s="202" t="s">
        <v>653</v>
      </c>
      <c r="D87" s="188" t="s">
        <v>814</v>
      </c>
      <c r="E87" s="40">
        <v>232.9</v>
      </c>
      <c r="F87" s="38">
        <f t="shared" si="31"/>
        <v>58.225000000000001</v>
      </c>
      <c r="G87" s="40">
        <v>125</v>
      </c>
      <c r="H87" s="40">
        <v>90</v>
      </c>
      <c r="I87" s="40">
        <f t="shared" si="39"/>
        <v>371.90082644628097</v>
      </c>
      <c r="J87" s="38">
        <f t="shared" si="35"/>
        <v>496.90082644628097</v>
      </c>
      <c r="K87" s="40">
        <v>27.05</v>
      </c>
      <c r="L87" s="40">
        <f t="shared" si="40"/>
        <v>71.687279151943457</v>
      </c>
      <c r="M87" s="40">
        <v>40</v>
      </c>
      <c r="N87" s="38">
        <f t="shared" si="38"/>
        <v>133.33333333333334</v>
      </c>
      <c r="O87" s="38">
        <f t="shared" si="36"/>
        <v>215.27500000000001</v>
      </c>
      <c r="P87" s="38">
        <f t="shared" si="37"/>
        <v>701.92143893155776</v>
      </c>
      <c r="Q87" s="60"/>
      <c r="R87" s="50"/>
      <c r="S87" s="100"/>
    </row>
    <row r="88" spans="1:19" ht="30" customHeight="1" x14ac:dyDescent="0.25">
      <c r="A88" s="88">
        <v>8</v>
      </c>
      <c r="B88" s="142" t="s">
        <v>441</v>
      </c>
      <c r="C88" s="202" t="s">
        <v>440</v>
      </c>
      <c r="D88" s="188" t="s">
        <v>814</v>
      </c>
      <c r="E88" s="40">
        <v>140.47499999999999</v>
      </c>
      <c r="F88" s="38">
        <f t="shared" si="31"/>
        <v>35.118749999999999</v>
      </c>
      <c r="G88" s="38">
        <f t="shared" si="34"/>
        <v>75.394482610562477</v>
      </c>
      <c r="H88" s="40">
        <v>63.75</v>
      </c>
      <c r="I88" s="40">
        <f t="shared" si="39"/>
        <v>263.42975206611573</v>
      </c>
      <c r="J88" s="38">
        <f t="shared" si="35"/>
        <v>338.8242346766782</v>
      </c>
      <c r="K88" s="40">
        <v>100.85</v>
      </c>
      <c r="L88" s="40">
        <f t="shared" si="40"/>
        <v>267.27031802120143</v>
      </c>
      <c r="M88" s="40">
        <v>0</v>
      </c>
      <c r="N88" s="38">
        <f t="shared" si="38"/>
        <v>0</v>
      </c>
      <c r="O88" s="38">
        <f t="shared" si="36"/>
        <v>199.71875</v>
      </c>
      <c r="P88" s="38">
        <f t="shared" si="37"/>
        <v>606.09455269787964</v>
      </c>
      <c r="Q88" s="60"/>
      <c r="R88" s="50"/>
      <c r="S88" s="100"/>
    </row>
    <row r="89" spans="1:19" ht="30" customHeight="1" x14ac:dyDescent="0.25">
      <c r="A89" s="88">
        <v>9</v>
      </c>
      <c r="B89" s="142" t="s">
        <v>439</v>
      </c>
      <c r="C89" s="202" t="s">
        <v>438</v>
      </c>
      <c r="D89" s="188" t="s">
        <v>814</v>
      </c>
      <c r="E89" s="38">
        <v>221.74</v>
      </c>
      <c r="F89" s="38">
        <f t="shared" si="31"/>
        <v>55.435000000000002</v>
      </c>
      <c r="G89" s="38">
        <f t="shared" si="34"/>
        <v>119.01030485186776</v>
      </c>
      <c r="H89" s="38">
        <v>66.900000000000006</v>
      </c>
      <c r="I89" s="40">
        <f t="shared" si="39"/>
        <v>276.44628099173559</v>
      </c>
      <c r="J89" s="38">
        <f t="shared" si="35"/>
        <v>395.45658584360336</v>
      </c>
      <c r="K89" s="38">
        <v>33.85</v>
      </c>
      <c r="L89" s="40">
        <f t="shared" si="40"/>
        <v>89.708480565371019</v>
      </c>
      <c r="M89" s="38">
        <v>0</v>
      </c>
      <c r="N89" s="38">
        <f t="shared" si="38"/>
        <v>0</v>
      </c>
      <c r="O89" s="38">
        <f t="shared" si="36"/>
        <v>156.185</v>
      </c>
      <c r="P89" s="38">
        <f t="shared" si="37"/>
        <v>485.16506640897438</v>
      </c>
      <c r="Q89" s="62"/>
      <c r="R89" s="50"/>
      <c r="S89" s="100"/>
    </row>
    <row r="90" spans="1:19" x14ac:dyDescent="0.25">
      <c r="A90" s="50"/>
      <c r="B90" s="215"/>
      <c r="C90" s="216"/>
      <c r="D90" s="205"/>
      <c r="E90" s="50"/>
      <c r="F90" s="50"/>
      <c r="G90" s="50"/>
      <c r="H90" s="50"/>
      <c r="I90" s="90"/>
      <c r="J90" s="90"/>
      <c r="K90" s="50"/>
      <c r="L90" s="90"/>
      <c r="M90" s="50"/>
      <c r="N90" s="90"/>
      <c r="O90" s="50"/>
      <c r="P90" s="50"/>
      <c r="Q90" s="50"/>
      <c r="R90" s="50"/>
      <c r="S90" s="100"/>
    </row>
    <row r="91" spans="1:19" x14ac:dyDescent="0.25">
      <c r="A91" s="50"/>
      <c r="B91" s="215"/>
      <c r="C91" s="216"/>
      <c r="D91" s="205"/>
      <c r="E91" s="50"/>
      <c r="F91" s="50"/>
      <c r="G91" s="50"/>
      <c r="H91" s="50"/>
      <c r="I91" s="90"/>
      <c r="J91" s="90"/>
      <c r="K91" s="50"/>
      <c r="L91" s="90"/>
      <c r="M91" s="50"/>
      <c r="N91" s="90"/>
      <c r="O91" s="50"/>
      <c r="P91" s="50"/>
      <c r="Q91" s="50"/>
      <c r="R91" s="50"/>
      <c r="S91" s="100"/>
    </row>
    <row r="92" spans="1:19" ht="45" x14ac:dyDescent="0.25">
      <c r="A92" s="74" t="s">
        <v>263</v>
      </c>
      <c r="B92" s="203" t="s">
        <v>264</v>
      </c>
      <c r="C92" s="185" t="s">
        <v>284</v>
      </c>
      <c r="D92" s="203" t="s">
        <v>266</v>
      </c>
      <c r="E92" s="252" t="s">
        <v>267</v>
      </c>
      <c r="F92" s="252"/>
      <c r="G92" s="252"/>
      <c r="H92" s="252"/>
      <c r="I92" s="252"/>
      <c r="J92" s="83"/>
      <c r="K92" s="252" t="s">
        <v>268</v>
      </c>
      <c r="L92" s="252"/>
      <c r="M92" s="252" t="s">
        <v>269</v>
      </c>
      <c r="N92" s="252"/>
      <c r="O92" s="83"/>
      <c r="P92" s="46"/>
      <c r="Q92" s="50"/>
      <c r="R92" s="50"/>
      <c r="S92" s="100"/>
    </row>
    <row r="93" spans="1:19" ht="66" customHeight="1" x14ac:dyDescent="0.25">
      <c r="A93" s="249" t="s">
        <v>257</v>
      </c>
      <c r="B93" s="249"/>
      <c r="C93" s="249"/>
      <c r="D93" s="249"/>
      <c r="E93" s="79" t="s">
        <v>271</v>
      </c>
      <c r="F93" s="79" t="s">
        <v>272</v>
      </c>
      <c r="G93" s="79" t="s">
        <v>273</v>
      </c>
      <c r="H93" s="79" t="s">
        <v>274</v>
      </c>
      <c r="I93" s="59" t="s">
        <v>275</v>
      </c>
      <c r="J93" s="80" t="s">
        <v>276</v>
      </c>
      <c r="K93" s="79" t="s">
        <v>271</v>
      </c>
      <c r="L93" s="81" t="s">
        <v>277</v>
      </c>
      <c r="M93" s="79" t="s">
        <v>278</v>
      </c>
      <c r="N93" s="79" t="s">
        <v>282</v>
      </c>
      <c r="O93" s="84" t="s">
        <v>270</v>
      </c>
      <c r="P93" s="77" t="s">
        <v>279</v>
      </c>
      <c r="Q93" s="50"/>
      <c r="R93" s="50"/>
      <c r="S93" s="100"/>
    </row>
    <row r="94" spans="1:19" ht="30" customHeight="1" x14ac:dyDescent="0.25">
      <c r="A94" s="85">
        <v>1</v>
      </c>
      <c r="B94" s="142" t="s">
        <v>656</v>
      </c>
      <c r="C94" s="202" t="s">
        <v>655</v>
      </c>
      <c r="D94" s="210" t="s">
        <v>816</v>
      </c>
      <c r="E94" s="38">
        <v>286.34500000000003</v>
      </c>
      <c r="F94" s="38">
        <f>E94/4</f>
        <v>71.586250000000007</v>
      </c>
      <c r="G94" s="38">
        <f>F94/F102*G102</f>
        <v>93.88360655737705</v>
      </c>
      <c r="H94" s="38">
        <v>0</v>
      </c>
      <c r="I94" s="38">
        <f>H94/H110*I110</f>
        <v>0</v>
      </c>
      <c r="J94" s="38">
        <f>G94+I94</f>
        <v>93.88360655737705</v>
      </c>
      <c r="K94" s="38">
        <v>183.75</v>
      </c>
      <c r="L94" s="38">
        <v>300</v>
      </c>
      <c r="M94" s="38">
        <v>50</v>
      </c>
      <c r="N94" s="38">
        <f>M94/M106*N106</f>
        <v>71.428571428571431</v>
      </c>
      <c r="O94" s="38">
        <f>F94+H94+K94+M94</f>
        <v>305.33625000000001</v>
      </c>
      <c r="P94" s="38">
        <f>J94+L94+N94</f>
        <v>465.31217798594849</v>
      </c>
      <c r="Q94" s="60"/>
      <c r="R94" s="50"/>
      <c r="S94" s="100"/>
    </row>
    <row r="95" spans="1:19" ht="30" customHeight="1" x14ac:dyDescent="0.25">
      <c r="A95" s="88">
        <v>2</v>
      </c>
      <c r="B95" s="126" t="s">
        <v>509</v>
      </c>
      <c r="C95" s="202" t="s">
        <v>508</v>
      </c>
      <c r="D95" s="210" t="s">
        <v>816</v>
      </c>
      <c r="E95" s="38">
        <v>64.3</v>
      </c>
      <c r="F95" s="38">
        <f t="shared" ref="F95:F110" si="41">E95/4</f>
        <v>16.074999999999999</v>
      </c>
      <c r="G95" s="38">
        <f>F95/F102*G102</f>
        <v>21.081967213114751</v>
      </c>
      <c r="H95" s="38">
        <v>0</v>
      </c>
      <c r="I95" s="38">
        <f>H95/H110*I110</f>
        <v>0</v>
      </c>
      <c r="J95" s="38">
        <f t="shared" ref="J95:J110" si="42">G95+I95</f>
        <v>21.081967213114751</v>
      </c>
      <c r="K95" s="38">
        <v>182.1</v>
      </c>
      <c r="L95" s="38">
        <f>K95/K94*L94</f>
        <v>297.30612244897958</v>
      </c>
      <c r="M95" s="38">
        <v>0</v>
      </c>
      <c r="N95" s="38">
        <f>M95/M106*N106</f>
        <v>0</v>
      </c>
      <c r="O95" s="38">
        <f t="shared" ref="O95:O110" si="43">F95+H95+K95+M95</f>
        <v>198.17499999999998</v>
      </c>
      <c r="P95" s="38">
        <f t="shared" ref="P95:P110" si="44">J95+L95+N95</f>
        <v>318.38808966209433</v>
      </c>
      <c r="Q95" s="62"/>
      <c r="R95" s="50"/>
      <c r="S95" s="100"/>
    </row>
    <row r="96" spans="1:19" ht="30" customHeight="1" x14ac:dyDescent="0.25">
      <c r="A96" s="88">
        <v>3</v>
      </c>
      <c r="B96" s="162" t="s">
        <v>348</v>
      </c>
      <c r="C96" s="202" t="s">
        <v>346</v>
      </c>
      <c r="D96" s="210" t="s">
        <v>816</v>
      </c>
      <c r="E96" s="38">
        <v>10</v>
      </c>
      <c r="F96" s="38">
        <f t="shared" si="41"/>
        <v>2.5</v>
      </c>
      <c r="G96" s="38">
        <f>F96/F102*G102</f>
        <v>3.278688524590164</v>
      </c>
      <c r="H96" s="38">
        <v>0</v>
      </c>
      <c r="I96" s="38">
        <v>0</v>
      </c>
      <c r="J96" s="38">
        <f t="shared" si="42"/>
        <v>3.278688524590164</v>
      </c>
      <c r="K96" s="38">
        <v>9.0500000000000007</v>
      </c>
      <c r="L96" s="38">
        <f t="shared" ref="L96:L107" si="45">K96/K95*L95</f>
        <v>14.775510204081634</v>
      </c>
      <c r="M96" s="45">
        <v>0</v>
      </c>
      <c r="N96" s="38">
        <f t="shared" ref="N96" si="46">M96/M108*N108</f>
        <v>0</v>
      </c>
      <c r="O96" s="38">
        <f t="shared" si="43"/>
        <v>11.55</v>
      </c>
      <c r="P96" s="38">
        <f t="shared" si="44"/>
        <v>18.0541987286718</v>
      </c>
      <c r="Q96" s="60"/>
      <c r="R96" s="50"/>
      <c r="S96" s="100"/>
    </row>
    <row r="97" spans="1:19" ht="30" customHeight="1" x14ac:dyDescent="0.25">
      <c r="A97" s="88">
        <v>4</v>
      </c>
      <c r="B97" s="142" t="s">
        <v>344</v>
      </c>
      <c r="C97" s="202" t="s">
        <v>343</v>
      </c>
      <c r="D97" s="210" t="s">
        <v>816</v>
      </c>
      <c r="E97" s="40">
        <v>55.6</v>
      </c>
      <c r="F97" s="38">
        <f t="shared" si="41"/>
        <v>13.9</v>
      </c>
      <c r="G97" s="40">
        <f>F97/F102*G102</f>
        <v>18.229508196721312</v>
      </c>
      <c r="H97" s="40">
        <v>0</v>
      </c>
      <c r="I97" s="38">
        <v>0</v>
      </c>
      <c r="J97" s="38">
        <f t="shared" si="42"/>
        <v>18.229508196721312</v>
      </c>
      <c r="K97" s="40">
        <v>72.599999999999994</v>
      </c>
      <c r="L97" s="38">
        <f t="shared" si="45"/>
        <v>118.53061224489797</v>
      </c>
      <c r="M97" s="40">
        <v>0</v>
      </c>
      <c r="N97" s="38">
        <f>M97/M106*N106</f>
        <v>0</v>
      </c>
      <c r="O97" s="38">
        <f t="shared" si="43"/>
        <v>86.5</v>
      </c>
      <c r="P97" s="38">
        <f t="shared" si="44"/>
        <v>136.76012044161928</v>
      </c>
      <c r="Q97" s="60"/>
      <c r="R97" s="50"/>
      <c r="S97" s="100"/>
    </row>
    <row r="98" spans="1:19" ht="30" customHeight="1" x14ac:dyDescent="0.25">
      <c r="A98" s="88">
        <v>5</v>
      </c>
      <c r="B98" s="142" t="s">
        <v>658</v>
      </c>
      <c r="C98" s="202" t="s">
        <v>657</v>
      </c>
      <c r="D98" s="210" t="s">
        <v>816</v>
      </c>
      <c r="E98" s="40">
        <v>103.02500000000001</v>
      </c>
      <c r="F98" s="38">
        <f t="shared" si="41"/>
        <v>25.756250000000001</v>
      </c>
      <c r="G98" s="40">
        <f>F98/F102*G102</f>
        <v>33.778688524590166</v>
      </c>
      <c r="H98" s="40">
        <v>0</v>
      </c>
      <c r="I98" s="38">
        <v>0</v>
      </c>
      <c r="J98" s="38">
        <f t="shared" si="42"/>
        <v>33.778688524590166</v>
      </c>
      <c r="K98" s="40">
        <v>139.30000000000001</v>
      </c>
      <c r="L98" s="38">
        <f t="shared" si="45"/>
        <v>227.42857142857147</v>
      </c>
      <c r="M98" s="40">
        <v>60</v>
      </c>
      <c r="N98" s="38">
        <f>M98/M106*N106</f>
        <v>85.714285714285708</v>
      </c>
      <c r="O98" s="38">
        <f t="shared" si="43"/>
        <v>225.05625000000001</v>
      </c>
      <c r="P98" s="38">
        <f t="shared" si="44"/>
        <v>346.92154566744733</v>
      </c>
      <c r="Q98" s="60"/>
      <c r="R98" s="50"/>
      <c r="S98" s="100"/>
    </row>
    <row r="99" spans="1:19" ht="30" customHeight="1" x14ac:dyDescent="0.25">
      <c r="A99" s="88">
        <v>6</v>
      </c>
      <c r="B99" s="162" t="s">
        <v>347</v>
      </c>
      <c r="C99" s="202" t="s">
        <v>345</v>
      </c>
      <c r="D99" s="210" t="s">
        <v>816</v>
      </c>
      <c r="E99" s="38">
        <v>219.625</v>
      </c>
      <c r="F99" s="38">
        <f t="shared" si="41"/>
        <v>54.90625</v>
      </c>
      <c r="G99" s="38">
        <f>F99/F102*G102</f>
        <v>72.008196721311478</v>
      </c>
      <c r="H99" s="38">
        <v>0</v>
      </c>
      <c r="I99" s="38">
        <v>0</v>
      </c>
      <c r="J99" s="38">
        <f t="shared" si="42"/>
        <v>72.008196721311478</v>
      </c>
      <c r="K99" s="38">
        <v>62.55</v>
      </c>
      <c r="L99" s="38">
        <f t="shared" si="45"/>
        <v>102.12244897959185</v>
      </c>
      <c r="M99" s="45">
        <v>30</v>
      </c>
      <c r="N99" s="38">
        <f>M99/M106*N106</f>
        <v>42.857142857142854</v>
      </c>
      <c r="O99" s="38">
        <f t="shared" si="43"/>
        <v>147.45625000000001</v>
      </c>
      <c r="P99" s="38">
        <f t="shared" si="44"/>
        <v>216.98778855804619</v>
      </c>
      <c r="Q99" s="60"/>
      <c r="R99" s="50"/>
      <c r="S99" s="100"/>
    </row>
    <row r="100" spans="1:19" ht="30" customHeight="1" x14ac:dyDescent="0.25">
      <c r="A100" s="88">
        <v>7</v>
      </c>
      <c r="B100" s="126" t="s">
        <v>503</v>
      </c>
      <c r="C100" s="202" t="s">
        <v>502</v>
      </c>
      <c r="D100" s="210" t="s">
        <v>816</v>
      </c>
      <c r="E100" s="38">
        <v>10</v>
      </c>
      <c r="F100" s="38">
        <f t="shared" si="41"/>
        <v>2.5</v>
      </c>
      <c r="G100" s="38">
        <f>F100/F102*G102</f>
        <v>3.278688524590164</v>
      </c>
      <c r="H100" s="38">
        <v>0</v>
      </c>
      <c r="I100" s="38">
        <v>0</v>
      </c>
      <c r="J100" s="38">
        <f t="shared" si="42"/>
        <v>3.278688524590164</v>
      </c>
      <c r="K100" s="38">
        <v>45.7</v>
      </c>
      <c r="L100" s="38">
        <f t="shared" si="45"/>
        <v>74.612244897959201</v>
      </c>
      <c r="M100" s="38">
        <v>0</v>
      </c>
      <c r="N100" s="38">
        <f>M100/M106*N106</f>
        <v>0</v>
      </c>
      <c r="O100" s="38">
        <f t="shared" si="43"/>
        <v>48.2</v>
      </c>
      <c r="P100" s="38">
        <f t="shared" si="44"/>
        <v>77.890933422549367</v>
      </c>
      <c r="Q100" s="62"/>
      <c r="R100" s="50"/>
      <c r="S100" s="100"/>
    </row>
    <row r="101" spans="1:19" ht="30" customHeight="1" x14ac:dyDescent="0.25">
      <c r="A101" s="88">
        <v>8</v>
      </c>
      <c r="B101" s="142" t="s">
        <v>660</v>
      </c>
      <c r="C101" s="202" t="s">
        <v>659</v>
      </c>
      <c r="D101" s="210" t="s">
        <v>816</v>
      </c>
      <c r="E101" s="40">
        <v>16.25</v>
      </c>
      <c r="F101" s="38">
        <f t="shared" si="41"/>
        <v>4.0625</v>
      </c>
      <c r="G101" s="40">
        <f>F101/F102*G102</f>
        <v>5.3278688524590159</v>
      </c>
      <c r="H101" s="40">
        <v>19.95</v>
      </c>
      <c r="I101" s="40">
        <f>H101/H110*I110</f>
        <v>44.932432432432428</v>
      </c>
      <c r="J101" s="38">
        <f t="shared" si="42"/>
        <v>50.26030128489144</v>
      </c>
      <c r="K101" s="40">
        <v>27.65</v>
      </c>
      <c r="L101" s="38">
        <f t="shared" si="45"/>
        <v>45.142857142857153</v>
      </c>
      <c r="M101" s="40">
        <v>130</v>
      </c>
      <c r="N101" s="54">
        <f>M101/M106*N106</f>
        <v>185.71428571428572</v>
      </c>
      <c r="O101" s="38">
        <f t="shared" si="43"/>
        <v>181.66249999999999</v>
      </c>
      <c r="P101" s="38">
        <f t="shared" si="44"/>
        <v>281.11744414203429</v>
      </c>
      <c r="Q101" s="60"/>
      <c r="R101" s="50"/>
      <c r="S101" s="100"/>
    </row>
    <row r="102" spans="1:19" ht="30" customHeight="1" x14ac:dyDescent="0.25">
      <c r="A102" s="88">
        <v>9</v>
      </c>
      <c r="B102" s="126" t="s">
        <v>521</v>
      </c>
      <c r="C102" s="202" t="s">
        <v>520</v>
      </c>
      <c r="D102" s="210" t="s">
        <v>816</v>
      </c>
      <c r="E102" s="38">
        <v>381.25</v>
      </c>
      <c r="F102" s="38">
        <f t="shared" si="41"/>
        <v>95.3125</v>
      </c>
      <c r="G102" s="38">
        <v>125</v>
      </c>
      <c r="H102" s="38">
        <v>0</v>
      </c>
      <c r="I102" s="38">
        <v>0</v>
      </c>
      <c r="J102" s="38">
        <f t="shared" si="42"/>
        <v>125</v>
      </c>
      <c r="K102" s="38">
        <v>28.9</v>
      </c>
      <c r="L102" s="38">
        <f t="shared" si="45"/>
        <v>47.183673469387763</v>
      </c>
      <c r="M102" s="38">
        <v>0</v>
      </c>
      <c r="N102" s="38">
        <f>M102/M106*N106</f>
        <v>0</v>
      </c>
      <c r="O102" s="38">
        <f t="shared" si="43"/>
        <v>124.21250000000001</v>
      </c>
      <c r="P102" s="38">
        <f t="shared" si="44"/>
        <v>172.18367346938777</v>
      </c>
      <c r="Q102" s="62"/>
      <c r="R102" s="50"/>
      <c r="S102" s="100"/>
    </row>
    <row r="103" spans="1:19" ht="30" customHeight="1" x14ac:dyDescent="0.25">
      <c r="A103" s="88">
        <v>10</v>
      </c>
      <c r="B103" s="126" t="s">
        <v>433</v>
      </c>
      <c r="C103" s="202" t="s">
        <v>432</v>
      </c>
      <c r="D103" s="210" t="s">
        <v>816</v>
      </c>
      <c r="E103" s="38">
        <v>168.8</v>
      </c>
      <c r="F103" s="38">
        <f t="shared" si="41"/>
        <v>42.2</v>
      </c>
      <c r="G103" s="38">
        <f>F103/F102*G102</f>
        <v>55.344262295081968</v>
      </c>
      <c r="H103" s="38">
        <v>0</v>
      </c>
      <c r="I103" s="38">
        <v>0</v>
      </c>
      <c r="J103" s="38">
        <f t="shared" si="42"/>
        <v>55.344262295081968</v>
      </c>
      <c r="K103" s="38">
        <v>2.5</v>
      </c>
      <c r="L103" s="38">
        <f t="shared" si="45"/>
        <v>4.0816326530612255</v>
      </c>
      <c r="M103" s="38">
        <v>0</v>
      </c>
      <c r="N103" s="38">
        <f>M103/M106*N106</f>
        <v>0</v>
      </c>
      <c r="O103" s="38">
        <f t="shared" si="43"/>
        <v>44.7</v>
      </c>
      <c r="P103" s="38">
        <f t="shared" si="44"/>
        <v>59.425894948143196</v>
      </c>
      <c r="Q103" s="62"/>
      <c r="R103" s="50"/>
      <c r="S103" s="100"/>
    </row>
    <row r="104" spans="1:19" ht="30" customHeight="1" x14ac:dyDescent="0.25">
      <c r="A104" s="88">
        <v>11</v>
      </c>
      <c r="B104" s="126" t="s">
        <v>662</v>
      </c>
      <c r="C104" s="202" t="s">
        <v>661</v>
      </c>
      <c r="D104" s="210" t="s">
        <v>816</v>
      </c>
      <c r="E104" s="38">
        <v>104.605</v>
      </c>
      <c r="F104" s="38">
        <f t="shared" si="41"/>
        <v>26.151250000000001</v>
      </c>
      <c r="G104" s="38">
        <f>F104/F102*G102</f>
        <v>34.296721311475409</v>
      </c>
      <c r="H104" s="38">
        <v>0</v>
      </c>
      <c r="I104" s="38">
        <v>0</v>
      </c>
      <c r="J104" s="38">
        <f t="shared" si="42"/>
        <v>34.296721311475409</v>
      </c>
      <c r="K104" s="38">
        <v>42.6</v>
      </c>
      <c r="L104" s="38">
        <f t="shared" si="45"/>
        <v>69.551020408163282</v>
      </c>
      <c r="M104" s="38">
        <v>30</v>
      </c>
      <c r="N104" s="38">
        <f>M104/M106*N106</f>
        <v>42.857142857142854</v>
      </c>
      <c r="O104" s="38">
        <f t="shared" si="43"/>
        <v>98.751249999999999</v>
      </c>
      <c r="P104" s="38">
        <f t="shared" si="44"/>
        <v>146.70488457678155</v>
      </c>
      <c r="Q104" s="62"/>
      <c r="R104" s="50"/>
      <c r="S104" s="100"/>
    </row>
    <row r="105" spans="1:19" ht="30" customHeight="1" x14ac:dyDescent="0.25">
      <c r="A105" s="88">
        <v>12</v>
      </c>
      <c r="B105" s="126" t="s">
        <v>505</v>
      </c>
      <c r="C105" s="202" t="s">
        <v>504</v>
      </c>
      <c r="D105" s="210" t="s">
        <v>816</v>
      </c>
      <c r="E105" s="38">
        <v>22.375</v>
      </c>
      <c r="F105" s="38">
        <f t="shared" si="41"/>
        <v>5.59375</v>
      </c>
      <c r="G105" s="38">
        <f>F105/F102*G102</f>
        <v>7.3360655737704921</v>
      </c>
      <c r="H105" s="38">
        <v>0</v>
      </c>
      <c r="I105" s="38">
        <v>0</v>
      </c>
      <c r="J105" s="38">
        <f t="shared" si="42"/>
        <v>7.3360655737704921</v>
      </c>
      <c r="K105" s="38">
        <v>20</v>
      </c>
      <c r="L105" s="38">
        <f t="shared" si="45"/>
        <v>32.653061224489804</v>
      </c>
      <c r="M105" s="38">
        <v>0</v>
      </c>
      <c r="N105" s="38">
        <f>M105/M106*N106</f>
        <v>0</v>
      </c>
      <c r="O105" s="38">
        <f t="shared" si="43"/>
        <v>25.59375</v>
      </c>
      <c r="P105" s="38">
        <f t="shared" si="44"/>
        <v>39.989126798260294</v>
      </c>
      <c r="Q105" s="62"/>
      <c r="R105" s="50"/>
      <c r="S105" s="100"/>
    </row>
    <row r="106" spans="1:19" ht="30" customHeight="1" x14ac:dyDescent="0.25">
      <c r="A106" s="88">
        <v>13</v>
      </c>
      <c r="B106" s="123" t="s">
        <v>588</v>
      </c>
      <c r="C106" s="176" t="s">
        <v>587</v>
      </c>
      <c r="D106" s="176" t="s">
        <v>816</v>
      </c>
      <c r="E106" s="38">
        <v>222.8</v>
      </c>
      <c r="F106" s="38">
        <f t="shared" si="41"/>
        <v>55.7</v>
      </c>
      <c r="G106" s="38">
        <f>F106/F102*G102</f>
        <v>73.049180327868868</v>
      </c>
      <c r="H106" s="38">
        <v>30</v>
      </c>
      <c r="I106" s="38">
        <f>H106/H110*I110</f>
        <v>67.567567567567565</v>
      </c>
      <c r="J106" s="38">
        <f t="shared" si="42"/>
        <v>140.61674789543645</v>
      </c>
      <c r="K106" s="38">
        <v>37.9</v>
      </c>
      <c r="L106" s="38">
        <f t="shared" si="45"/>
        <v>61.877551020408177</v>
      </c>
      <c r="M106" s="38">
        <v>140</v>
      </c>
      <c r="N106" s="38">
        <v>200</v>
      </c>
      <c r="O106" s="38">
        <f t="shared" si="43"/>
        <v>263.60000000000002</v>
      </c>
      <c r="P106" s="38">
        <f t="shared" si="44"/>
        <v>402.49429891584464</v>
      </c>
      <c r="Q106" s="62"/>
      <c r="R106" s="50"/>
      <c r="S106" s="100"/>
    </row>
    <row r="107" spans="1:19" ht="30" customHeight="1" x14ac:dyDescent="0.25">
      <c r="A107" s="88">
        <v>14</v>
      </c>
      <c r="B107" s="126" t="s">
        <v>517</v>
      </c>
      <c r="C107" s="202" t="s">
        <v>516</v>
      </c>
      <c r="D107" s="210" t="s">
        <v>816</v>
      </c>
      <c r="E107" s="38">
        <v>96.25</v>
      </c>
      <c r="F107" s="38">
        <f t="shared" si="41"/>
        <v>24.0625</v>
      </c>
      <c r="G107" s="38">
        <f>F107/F102*G102</f>
        <v>31.557377049180332</v>
      </c>
      <c r="H107" s="38">
        <v>0</v>
      </c>
      <c r="I107" s="38">
        <v>0</v>
      </c>
      <c r="J107" s="38">
        <f t="shared" si="42"/>
        <v>31.557377049180332</v>
      </c>
      <c r="K107" s="38">
        <v>0</v>
      </c>
      <c r="L107" s="38">
        <f t="shared" si="45"/>
        <v>0</v>
      </c>
      <c r="M107" s="38">
        <v>0</v>
      </c>
      <c r="N107" s="38">
        <f>M107/M106*N106</f>
        <v>0</v>
      </c>
      <c r="O107" s="38">
        <f t="shared" si="43"/>
        <v>24.0625</v>
      </c>
      <c r="P107" s="38">
        <f t="shared" si="44"/>
        <v>31.557377049180332</v>
      </c>
      <c r="Q107" s="62"/>
      <c r="R107" s="50"/>
      <c r="S107" s="100"/>
    </row>
    <row r="108" spans="1:19" ht="30" customHeight="1" x14ac:dyDescent="0.25">
      <c r="A108" s="88">
        <v>15</v>
      </c>
      <c r="B108" s="126" t="s">
        <v>507</v>
      </c>
      <c r="C108" s="202" t="s">
        <v>506</v>
      </c>
      <c r="D108" s="210" t="s">
        <v>816</v>
      </c>
      <c r="E108" s="38">
        <v>349.935</v>
      </c>
      <c r="F108" s="38">
        <f t="shared" si="41"/>
        <v>87.483750000000001</v>
      </c>
      <c r="G108" s="38">
        <f>F108/F102*G102</f>
        <v>114.7327868852459</v>
      </c>
      <c r="H108" s="38">
        <v>0</v>
      </c>
      <c r="I108" s="38">
        <v>0</v>
      </c>
      <c r="J108" s="38">
        <f t="shared" si="42"/>
        <v>114.7327868852459</v>
      </c>
      <c r="K108" s="38">
        <v>61.4</v>
      </c>
      <c r="L108" s="38">
        <f>K108/K94*L94</f>
        <v>100.24489795918367</v>
      </c>
      <c r="M108" s="38">
        <v>30</v>
      </c>
      <c r="N108" s="38">
        <f>M108/M106*N106</f>
        <v>42.857142857142854</v>
      </c>
      <c r="O108" s="38">
        <f t="shared" si="43"/>
        <v>178.88374999999999</v>
      </c>
      <c r="P108" s="38">
        <f t="shared" si="44"/>
        <v>257.83482770157241</v>
      </c>
      <c r="Q108" s="62"/>
      <c r="R108" s="50"/>
      <c r="S108" s="100"/>
    </row>
    <row r="109" spans="1:19" ht="30" customHeight="1" x14ac:dyDescent="0.25">
      <c r="A109" s="88">
        <v>16</v>
      </c>
      <c r="B109" s="126" t="s">
        <v>519</v>
      </c>
      <c r="C109" s="202" t="s">
        <v>518</v>
      </c>
      <c r="D109" s="210" t="s">
        <v>816</v>
      </c>
      <c r="E109" s="38">
        <v>82.15</v>
      </c>
      <c r="F109" s="38">
        <f t="shared" si="41"/>
        <v>20.537500000000001</v>
      </c>
      <c r="G109" s="38">
        <f>F109/F102*G102</f>
        <v>26.934426229508198</v>
      </c>
      <c r="H109" s="38">
        <v>0</v>
      </c>
      <c r="I109" s="38">
        <f>H109/H110*I110</f>
        <v>0</v>
      </c>
      <c r="J109" s="38">
        <f t="shared" si="42"/>
        <v>26.934426229508198</v>
      </c>
      <c r="K109" s="38">
        <v>33.85</v>
      </c>
      <c r="L109" s="38">
        <f>K109/K94*L94</f>
        <v>55.265306122448983</v>
      </c>
      <c r="M109" s="38">
        <v>0</v>
      </c>
      <c r="N109" s="38">
        <f>M109/M106*N106</f>
        <v>0</v>
      </c>
      <c r="O109" s="38">
        <f t="shared" si="43"/>
        <v>54.387500000000003</v>
      </c>
      <c r="P109" s="38">
        <f t="shared" si="44"/>
        <v>82.199732351957181</v>
      </c>
      <c r="Q109" s="62"/>
      <c r="R109" s="50"/>
      <c r="S109" s="100"/>
    </row>
    <row r="110" spans="1:19" ht="30" customHeight="1" x14ac:dyDescent="0.25">
      <c r="A110" s="88">
        <v>17</v>
      </c>
      <c r="B110" s="126" t="s">
        <v>513</v>
      </c>
      <c r="C110" s="202" t="s">
        <v>512</v>
      </c>
      <c r="D110" s="210" t="s">
        <v>816</v>
      </c>
      <c r="E110" s="38">
        <v>100</v>
      </c>
      <c r="F110" s="38">
        <f t="shared" si="41"/>
        <v>25</v>
      </c>
      <c r="G110" s="38">
        <f>F110/F102*G102</f>
        <v>32.786885245901644</v>
      </c>
      <c r="H110" s="38">
        <v>166.5</v>
      </c>
      <c r="I110" s="45">
        <v>375</v>
      </c>
      <c r="J110" s="38">
        <f t="shared" si="42"/>
        <v>407.78688524590166</v>
      </c>
      <c r="K110" s="38">
        <v>33.4</v>
      </c>
      <c r="L110" s="38">
        <f>K110/K94*L94</f>
        <v>54.530612244897959</v>
      </c>
      <c r="M110" s="38">
        <v>0</v>
      </c>
      <c r="N110" s="38">
        <f>M110/M106*N106</f>
        <v>0</v>
      </c>
      <c r="O110" s="38">
        <f t="shared" si="43"/>
        <v>224.9</v>
      </c>
      <c r="P110" s="38">
        <f t="shared" si="44"/>
        <v>462.31749749079961</v>
      </c>
      <c r="Q110" s="62"/>
      <c r="R110" s="50"/>
      <c r="S110" s="100"/>
    </row>
    <row r="111" spans="1:19" x14ac:dyDescent="0.25">
      <c r="A111" s="50"/>
      <c r="B111" s="215"/>
      <c r="C111" s="216"/>
      <c r="D111" s="205"/>
      <c r="E111" s="50"/>
      <c r="F111" s="50"/>
      <c r="G111" s="50"/>
      <c r="H111" s="50"/>
      <c r="I111" s="90"/>
      <c r="J111" s="90"/>
      <c r="K111" s="50"/>
      <c r="L111" s="90"/>
      <c r="M111" s="50"/>
      <c r="N111" s="90"/>
      <c r="O111" s="50"/>
      <c r="P111" s="50"/>
      <c r="Q111" s="50"/>
      <c r="R111" s="50"/>
      <c r="S111" s="100"/>
    </row>
    <row r="112" spans="1:19" x14ac:dyDescent="0.25">
      <c r="A112" s="50"/>
      <c r="B112" s="215"/>
      <c r="C112" s="216"/>
      <c r="D112" s="205"/>
      <c r="E112" s="50"/>
      <c r="F112" s="50"/>
      <c r="G112" s="50"/>
      <c r="H112" s="50"/>
      <c r="I112" s="90"/>
      <c r="J112" s="90"/>
      <c r="K112" s="50"/>
      <c r="L112" s="90"/>
      <c r="M112" s="50"/>
      <c r="N112" s="90"/>
      <c r="O112" s="50"/>
      <c r="P112" s="50"/>
      <c r="Q112" s="50"/>
      <c r="R112" s="50"/>
      <c r="S112" s="100"/>
    </row>
  </sheetData>
  <sheetProtection algorithmName="SHA-512" hashValue="HXHo7zTQuKXjPgA3sKhl9J3pe1buVG1laNVzfmnWYxkbniBjoP3ly4kA3IkZslmRMaYl/yna3/4VZEFhaKcYLw==" saltValue="EYoNkkNA+w7qildWFREGiQ==" spinCount="100000" sheet="1" objects="1" scenarios="1"/>
  <mergeCells count="38">
    <mergeCell ref="A8:P8"/>
    <mergeCell ref="A1:O1"/>
    <mergeCell ref="E2:I2"/>
    <mergeCell ref="K2:L2"/>
    <mergeCell ref="M2:N2"/>
    <mergeCell ref="A3:D3"/>
    <mergeCell ref="M79:N79"/>
    <mergeCell ref="K48:L48"/>
    <mergeCell ref="M48:N48"/>
    <mergeCell ref="A47:O47"/>
    <mergeCell ref="E79:I79"/>
    <mergeCell ref="K79:L79"/>
    <mergeCell ref="K65:L65"/>
    <mergeCell ref="M65:N65"/>
    <mergeCell ref="A64:O64"/>
    <mergeCell ref="E48:I48"/>
    <mergeCell ref="K9:L9"/>
    <mergeCell ref="E9:I9"/>
    <mergeCell ref="A16:O16"/>
    <mergeCell ref="M17:N17"/>
    <mergeCell ref="M9:N9"/>
    <mergeCell ref="A10:D10"/>
    <mergeCell ref="E17:I17"/>
    <mergeCell ref="K17:L17"/>
    <mergeCell ref="M92:N92"/>
    <mergeCell ref="A93:D93"/>
    <mergeCell ref="A80:D80"/>
    <mergeCell ref="E92:I92"/>
    <mergeCell ref="K92:L92"/>
    <mergeCell ref="A18:D18"/>
    <mergeCell ref="A66:D66"/>
    <mergeCell ref="A49:D49"/>
    <mergeCell ref="E65:I65"/>
    <mergeCell ref="E32:I32"/>
    <mergeCell ref="A31:O31"/>
    <mergeCell ref="M32:N32"/>
    <mergeCell ref="A33:D33"/>
    <mergeCell ref="K32:L32"/>
  </mergeCells>
  <phoneticPr fontId="12" type="noConversion"/>
  <pageMargins left="0.7" right="0.7" top="0.75" bottom="0.75" header="0.51180555555555496" footer="0.51180555555555496"/>
  <pageSetup paperSize="9" scale="63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448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26</vt:i4>
      </vt:variant>
      <vt:variant>
        <vt:lpstr>Καθορισμένες περιοχές</vt:lpstr>
      </vt:variant>
      <vt:variant>
        <vt:i4>1</vt:i4>
      </vt:variant>
    </vt:vector>
  </HeadingPairs>
  <TitlesOfParts>
    <vt:vector size="27" baseType="lpstr">
      <vt:lpstr>Γ.Ν.Ε "ΘΡΙΑΣΙΟ" </vt:lpstr>
      <vt:lpstr>Γ.Ν. ΧΙΟΥ</vt:lpstr>
      <vt:lpstr>Γ.Ν. ΡΟΔΟΥ</vt:lpstr>
      <vt:lpstr>Γ.Ν.Π. "ΤΖΑΝΕΙΟ"</vt:lpstr>
      <vt:lpstr>Γ.Ν. ΣΑΜΟΥ " ΑΓΙΟΣ ΠΑΝΤΕΛΕΗΜΩΝ"</vt:lpstr>
      <vt:lpstr>ΚΘ-ΚΥ ΛΕΡΟΥ</vt:lpstr>
      <vt:lpstr>Γ.Ν. ΜΥΤΙΛΗΝΗΣ " ΒΟΣΤΑΝΕΙΟ"</vt:lpstr>
      <vt:lpstr>Γ.Ν. ΝΙΚΑΙΑΣ</vt:lpstr>
      <vt:lpstr>Γ.Ν. ΒΟΥΛΑΣ ¨ΑΣΚΛΗΠΙΕΙΟ"</vt:lpstr>
      <vt:lpstr>Γ.Ν. ΣΥΡΟΥ</vt:lpstr>
      <vt:lpstr>Π.Γ.Ν. "ΑΤΤΙΚΟΝ"</vt:lpstr>
      <vt:lpstr>ΓΝΑ ΚΟΡΓΙΑΛΕΝΕΙΟ ΜΠΕΝΑΚΕΙΟ</vt:lpstr>
      <vt:lpstr>ΓΝΑ ¨ΓΕΝΝΗΜΑΤΑΣ</vt:lpstr>
      <vt:lpstr>ΓΝΑ ΣΙΣΜΑΝΟΓΛΕΙΟ ΑΜΑΛΙΑ ΦΛΕΜΙΓΚ</vt:lpstr>
      <vt:lpstr>ΓΝ ΝΕΑΣ ΙΩΝΙΑΣ</vt:lpstr>
      <vt:lpstr>ΓΟΝΚ ΑΓΙΟΙ ΑΝΑΡΓΥΡΟΙ</vt:lpstr>
      <vt:lpstr>ΓΝΑ ΕΥΑΓΓΕΛΙΣΜΟΣ</vt:lpstr>
      <vt:lpstr>ΓΝΑ ΙΠΠΟΚΡΑΤΕΙΟ</vt:lpstr>
      <vt:lpstr>ΓΝ ΕΛ ΒΕΝΙΖΕΛΟΥ - ΑΛΕΞΑΝΔΡΑ</vt:lpstr>
      <vt:lpstr>ΓΑΝΑ Ο ΑΓΙΟΣ ΣΑΒΒΑΣ</vt:lpstr>
      <vt:lpstr>ΓΝΝΘΑ ΣΩΤΗΡΙΑ</vt:lpstr>
      <vt:lpstr>ΓΝΑ ΛΑΪΚΟ</vt:lpstr>
      <vt:lpstr>ΓΝΑ ΚΑΤ</vt:lpstr>
      <vt:lpstr>ΓΝΠΑ Π &amp;Α. ΚΥΡΙΑΚΟΥ</vt:lpstr>
      <vt:lpstr>ΓΝΠΑ Η ΑΓΙΑ ΣΟΦΙΑ</vt:lpstr>
      <vt:lpstr>Φύλλο1</vt:lpstr>
      <vt:lpstr>'ΓΝΑ ΕΥΑΓΓΕΛΙΣΜΟΣ'!Print_Area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Μαρία Χριστοπούλου</dc:creator>
  <cp:lastModifiedBy>Ειρήνη Μαμάκη</cp:lastModifiedBy>
  <cp:revision>62</cp:revision>
  <cp:lastPrinted>2019-03-08T07:23:10Z</cp:lastPrinted>
  <dcterms:created xsi:type="dcterms:W3CDTF">2006-10-17T10:06:23Z</dcterms:created>
  <dcterms:modified xsi:type="dcterms:W3CDTF">2019-04-12T08:54:58Z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